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List1" sheetId="1" r:id="rId1"/>
    <sheet name="List2" sheetId="2" r:id="rId2"/>
    <sheet name="List3" sheetId="3" r:id="rId3"/>
  </sheets>
  <definedNames/>
  <calcPr fullCalcOnLoad="1"/>
</workbook>
</file>

<file path=xl/comments1.xml><?xml version="1.0" encoding="utf-8"?>
<comments xmlns="http://schemas.openxmlformats.org/spreadsheetml/2006/main">
  <authors>
    <author>hfoved</author>
    <author>Martin Sluka</author>
  </authors>
  <commentList>
    <comment ref="C11" authorId="0">
      <text>
        <r>
          <rPr>
            <b/>
            <sz val="9"/>
            <rFont val="Tahoma"/>
            <family val="0"/>
          </rPr>
          <t>hfoved:</t>
        </r>
        <r>
          <rPr>
            <sz val="9"/>
            <rFont val="Tahoma"/>
            <family val="0"/>
          </rPr>
          <t xml:space="preserve">
2019/13/IX                           
RM   s c h v á l i l a
v souladu s § 31, odst. 1, písm. a) zákona č. 250/2000 Sb., o rozpočtových pravidlech územních rozpočtů, ve znění pozdějších předpisů, odpisové plány zřízených příspěvkových organizací na rok 2019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9a, 9b, 9c, 9d k originálu usnesení)</t>
        </r>
      </text>
    </comment>
    <comment ref="C10" authorId="0">
      <text>
        <r>
          <rPr>
            <b/>
            <sz val="9"/>
            <rFont val="Tahoma"/>
            <family val="0"/>
          </rPr>
          <t>hfoved:</t>
        </r>
        <r>
          <rPr>
            <sz val="9"/>
            <rFont val="Tahoma"/>
            <family val="0"/>
          </rPr>
          <t xml:space="preserve">
mimořádná provozní dotace na opravu kotle - pořízení nového - 1. změna</t>
        </r>
      </text>
    </comment>
    <comment ref="C20" authorId="0">
      <text>
        <r>
          <rPr>
            <b/>
            <sz val="9"/>
            <rFont val="Tahoma"/>
            <family val="0"/>
          </rPr>
          <t>hfoved:</t>
        </r>
        <r>
          <rPr>
            <sz val="9"/>
            <rFont val="Tahoma"/>
            <family val="0"/>
          </rPr>
          <t xml:space="preserve">
2019/13/IX                           
RM   s c h v á l i l a
v souladu s § 31, odst. 1, písm. a) zákona č. 250/2000 Sb., o rozpočtových pravidlech územních rozpočtů, ve znění pozdějších předpisů, odpisové plány zřízených příspěvkových organizací na rok 2019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9a, 9b, 9c, 9d k originálu usnesení)</t>
        </r>
      </text>
    </comment>
    <comment ref="C18" authorId="0">
      <text>
        <r>
          <rPr>
            <b/>
            <sz val="9"/>
            <rFont val="Tahoma"/>
            <family val="0"/>
          </rPr>
          <t>hfoved:</t>
        </r>
        <r>
          <rPr>
            <sz val="9"/>
            <rFont val="Tahoma"/>
            <family val="0"/>
          </rPr>
          <t xml:space="preserve">
oprava kotle - pořízení nového z mimořádné dotace - 1. změna
</t>
        </r>
      </text>
    </comment>
    <comment ref="F10" authorId="0">
      <text>
        <r>
          <rPr>
            <b/>
            <sz val="9"/>
            <rFont val="Tahoma"/>
            <family val="0"/>
          </rPr>
          <t>hfoved:</t>
        </r>
        <r>
          <rPr>
            <sz val="9"/>
            <rFont val="Tahoma"/>
            <family val="0"/>
          </rPr>
          <t xml:space="preserve">
mimořádná dotace na opravu havarijního stavu rozvodů a filtru</t>
        </r>
      </text>
    </comment>
    <comment ref="F18" authorId="0">
      <text>
        <r>
          <rPr>
            <b/>
            <sz val="9"/>
            <rFont val="Tahoma"/>
            <family val="0"/>
          </rPr>
          <t>hfoved:</t>
        </r>
        <r>
          <rPr>
            <sz val="9"/>
            <rFont val="Tahoma"/>
            <family val="0"/>
          </rPr>
          <t xml:space="preserve">
mimořádná oprava havarijního stavu rozvodů a filtru</t>
        </r>
      </text>
    </comment>
    <comment ref="F11" authorId="0">
      <text>
        <r>
          <rPr>
            <b/>
            <sz val="9"/>
            <rFont val="Tahoma"/>
            <family val="0"/>
          </rPr>
          <t>hfoved:</t>
        </r>
        <r>
          <rPr>
            <sz val="9"/>
            <rFont val="Tahoma"/>
            <family val="0"/>
          </rPr>
          <t xml:space="preserve">
RM   s c h v á l i l a
v souladu s § 31, odst. 1, písm. a) zákona č. 250/2000 Sb., o rozpočtových pravidlech územních rozpočtů, ve znění pozdějších předpisů, odpisové plány zřízených příspěvkových organizací na rok 2020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8a, 8b, 8c, 8d k originálu usnesení)</t>
        </r>
      </text>
    </comment>
    <comment ref="F20" authorId="0">
      <text>
        <r>
          <rPr>
            <b/>
            <sz val="9"/>
            <rFont val="Tahoma"/>
            <family val="0"/>
          </rPr>
          <t>hfoved:</t>
        </r>
        <r>
          <rPr>
            <sz val="9"/>
            <rFont val="Tahoma"/>
            <family val="0"/>
          </rPr>
          <t xml:space="preserve">
RM   s c h v á l i l a
v souladu s § 31, odst. 1, písm. a) zákona č. 250/2000 Sb., o rozpočtových pravidlech územních rozpočtů, ve znění pozdějších předpisů, odpisové plány zřízených příspěvkových organizací na rok 2020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8a, 8b, 8c, 8d k originálu usnesení)</t>
        </r>
      </text>
    </comment>
    <comment ref="E10" authorId="0">
      <text>
        <r>
          <rPr>
            <b/>
            <sz val="9"/>
            <rFont val="Tahoma"/>
            <family val="0"/>
          </rPr>
          <t>hfoved:</t>
        </r>
        <r>
          <rPr>
            <sz val="9"/>
            <rFont val="Tahoma"/>
            <family val="0"/>
          </rPr>
          <t xml:space="preserve">
mimořádná dotace na opravu havarijního stavu rozvodů a filtru</t>
        </r>
      </text>
    </comment>
    <comment ref="E11" authorId="0">
      <text>
        <r>
          <rPr>
            <b/>
            <sz val="9"/>
            <rFont val="Tahoma"/>
            <family val="0"/>
          </rPr>
          <t>hfoved:</t>
        </r>
        <r>
          <rPr>
            <sz val="9"/>
            <rFont val="Tahoma"/>
            <family val="0"/>
          </rPr>
          <t xml:space="preserve">
RM   s c h v á l i l a
v souladu s § 31, odst. 1, písm. a) zákona č. 250/2000 Sb., o rozpočtových pravidlech územních rozpočtů, ve znění pozdějších předpisů, odpisové plány zřízených příspěvkových organizací na rok 2020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8a, 8b, 8c, 8d k originálu usnesení)</t>
        </r>
      </text>
    </comment>
    <comment ref="E18" authorId="0">
      <text>
        <r>
          <rPr>
            <b/>
            <sz val="9"/>
            <rFont val="Tahoma"/>
            <family val="0"/>
          </rPr>
          <t>hfoved:</t>
        </r>
        <r>
          <rPr>
            <sz val="9"/>
            <rFont val="Tahoma"/>
            <family val="0"/>
          </rPr>
          <t xml:space="preserve">
mimořádná oprava havarijního stavu rozvodů a filtru</t>
        </r>
      </text>
    </comment>
    <comment ref="E20" authorId="0">
      <text>
        <r>
          <rPr>
            <b/>
            <sz val="9"/>
            <rFont val="Tahoma"/>
            <family val="0"/>
          </rPr>
          <t>hfoved:</t>
        </r>
        <r>
          <rPr>
            <sz val="9"/>
            <rFont val="Tahoma"/>
            <family val="0"/>
          </rPr>
          <t xml:space="preserve">
RM   s c h v á l i l a
v souladu s § 31, odst. 1, písm. a) zákona č. 250/2000 Sb., o rozpočtových pravidlech územních rozpočtů, ve znění pozdějších předpisů, odpisové plány zřízených příspěvkových organizací na rok 2020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8a, 8b, 8c, 8d k originálu usnesení)</t>
        </r>
      </text>
    </comment>
    <comment ref="G11" authorId="1">
      <text>
        <r>
          <rPr>
            <b/>
            <sz val="9"/>
            <rFont val="Tahoma"/>
            <family val="0"/>
          </rPr>
          <t>Martin Sluka:</t>
        </r>
        <r>
          <rPr>
            <sz val="9"/>
            <rFont val="Tahoma"/>
            <family val="0"/>
          </rPr>
          <t xml:space="preserve">
2021/17/VII
RM   s c h v á l i l a
v souladu s § 31, odst. 1, písm. a) zákona č. 250/2000 Sb., o rozpočtových pravidlech územních rozpočtů, ve znění pozdějších předpisů, odpisové plány zřízených příspěvkových organizací na rok 2021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7a, 7b, 7c, 7d k originálu usnesení)</t>
        </r>
      </text>
    </comment>
    <comment ref="G20" authorId="1">
      <text>
        <r>
          <rPr>
            <b/>
            <sz val="9"/>
            <rFont val="Tahoma"/>
            <family val="0"/>
          </rPr>
          <t>Martin Sluka:</t>
        </r>
        <r>
          <rPr>
            <sz val="9"/>
            <rFont val="Tahoma"/>
            <family val="0"/>
          </rPr>
          <t xml:space="preserve">
2021/17/VII
RM   s c h v á l i l a
v souladu s § 31, odst. 1, písm. a) zákona č. 250/2000 Sb., o rozpočtových pravidlech územních rozpočtů, ve znění pozdějších předpisů, odpisové plány zřízených příspěvkových organizací na rok 2021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7a, 7b, 7c, 7d k originálu usnesení)</t>
        </r>
      </text>
    </comment>
  </commentList>
</comments>
</file>

<file path=xl/sharedStrings.xml><?xml version="1.0" encoding="utf-8"?>
<sst xmlns="http://schemas.openxmlformats.org/spreadsheetml/2006/main" count="34" uniqueCount="34">
  <si>
    <t>číslo účtu</t>
  </si>
  <si>
    <t>název</t>
  </si>
  <si>
    <t>výnosy celkem</t>
  </si>
  <si>
    <t>z toho výnosy poukázané zřizovatelem</t>
  </si>
  <si>
    <t>601-669</t>
  </si>
  <si>
    <t>výnosy z činnosti včetně finančních (mimo účet 648)</t>
  </si>
  <si>
    <t>použití fin. fondů do rozpočtu</t>
  </si>
  <si>
    <t>příspěvek zřizovatele - provozní</t>
  </si>
  <si>
    <t>příspěvek zřizovatele - na odpisy</t>
  </si>
  <si>
    <t>účelový příspěvek zřizovatele</t>
  </si>
  <si>
    <t xml:space="preserve">příspěvky a dotace od ostatních poskytovatelů </t>
  </si>
  <si>
    <t xml:space="preserve">ostatní příspěvky a dotace </t>
  </si>
  <si>
    <t>náklady celkem</t>
  </si>
  <si>
    <t>501-504</t>
  </si>
  <si>
    <t>materiál, energie…</t>
  </si>
  <si>
    <t>511-518</t>
  </si>
  <si>
    <t>opravy a udržování, ostatní služby ….</t>
  </si>
  <si>
    <t>521-528</t>
  </si>
  <si>
    <t>osobní náklady</t>
  </si>
  <si>
    <t>odpisy</t>
  </si>
  <si>
    <t>daň z příjmů</t>
  </si>
  <si>
    <t>ostatní náklady</t>
  </si>
  <si>
    <t>Zveřejněno na webových stránkách obce dne</t>
  </si>
  <si>
    <t>Školní jídelna Chrastava, Turpišova 343, okres Liberec - příspěvková organizace, IČ: 694 11 123</t>
  </si>
  <si>
    <t>Zpracoval: Ing. Veronika Klozová, Martin Sluka</t>
  </si>
  <si>
    <t>ředitelka:</t>
  </si>
  <si>
    <t>Miloslava Šírová</t>
  </si>
  <si>
    <t>rozpočet 2020</t>
  </si>
  <si>
    <t>poslední upravený rozpočet 2019</t>
  </si>
  <si>
    <t>rozpočet 2021</t>
  </si>
  <si>
    <t>poslední upravený rozpočet 2020</t>
  </si>
  <si>
    <t>rozpočet 2022</t>
  </si>
  <si>
    <t>Rozpočet příspěvkové organizace na rok 2022 (tis. Kč)</t>
  </si>
  <si>
    <t xml:space="preserve">Schváleno RM Chrastava dne 20.12.2021 usn. č. 2021/19/XV </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</si>
</sst>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_-;\-* #,##0_-;_-* &quot;-&quot;_-;_-@_-"/>
    <numFmt numFmtId="165" formatCode="_-* #,##0.00_-;\-* #,##0.00_-;_-* &quot;-&quot;??_-;_-@_-"/>
    <numFmt numFmtId="166" formatCode="#,##0.00\ "/>
  </numFmts>
  <fonts count="46">
    <font>
      <sz val="11"/>
      <color theme="1"/>
      <name val="Calibri"/>
      <family val="2"/>
    </font>
    <font>
      <sz val="11"/>
      <color indexed="8"/>
      <name val="Calibri"/>
      <family val="2"/>
    </font>
    <font>
      <b/>
      <sz val="11"/>
      <color indexed="8"/>
      <name val="Calibri"/>
      <family val="2"/>
    </font>
    <font>
      <b/>
      <sz val="11"/>
      <color indexed="8"/>
      <name val="Verdana"/>
      <family val="2"/>
    </font>
    <font>
      <sz val="14"/>
      <color indexed="8"/>
      <name val="Calibri"/>
      <family val="2"/>
    </font>
    <font>
      <b/>
      <i/>
      <sz val="11"/>
      <color indexed="8"/>
      <name val="Calibri"/>
      <family val="2"/>
    </font>
    <font>
      <sz val="8"/>
      <name val="Calibri"/>
      <family val="2"/>
    </font>
    <font>
      <sz val="9"/>
      <name val="Tahoma"/>
      <family val="0"/>
    </font>
    <font>
      <b/>
      <sz val="9"/>
      <name val="Tahoma"/>
      <family val="0"/>
    </font>
    <font>
      <b/>
      <sz val="11"/>
      <color indexed="10"/>
      <name val="Calibri"/>
      <family val="2"/>
    </font>
    <font>
      <b/>
      <sz val="11"/>
      <name val="Calibri"/>
      <family val="2"/>
    </font>
    <font>
      <sz val="11"/>
      <name val="Calibri"/>
      <family val="2"/>
    </font>
    <font>
      <u val="single"/>
      <sz val="11"/>
      <color indexed="12"/>
      <name val="Calibri"/>
      <family val="2"/>
    </font>
    <font>
      <u val="single"/>
      <sz val="11"/>
      <color indexed="36"/>
      <name val="Calibri"/>
      <family val="2"/>
    </font>
    <font>
      <sz val="11"/>
      <color indexed="9"/>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8"/>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indexed="29"/>
        <bgColor indexed="64"/>
      </patternFill>
    </fill>
    <fill>
      <patternFill patternType="solid">
        <fgColor indexed="27"/>
        <bgColor indexed="64"/>
      </patternFill>
    </fill>
  </fills>
  <borders count="1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12" fillId="0" borderId="0" applyNumberFormat="0" applyFill="0" applyBorder="0" applyAlignment="0" applyProtection="0"/>
    <xf numFmtId="0" fontId="31" fillId="19" borderId="0" applyNumberFormat="0" applyBorder="0" applyAlignment="0" applyProtection="0"/>
    <xf numFmtId="0" fontId="32" fillId="20"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13" fillId="0" borderId="0" applyNumberFormat="0" applyFill="0" applyBorder="0" applyAlignment="0" applyProtection="0"/>
    <xf numFmtId="0" fontId="1" fillId="22" borderId="6" applyNumberFormat="0" applyFont="0" applyAlignment="0" applyProtection="0"/>
    <xf numFmtId="9" fontId="1" fillId="0" borderId="0" applyFont="0" applyFill="0" applyBorder="0" applyAlignment="0" applyProtection="0"/>
    <xf numFmtId="0" fontId="38" fillId="0" borderId="7" applyNumberFormat="0" applyFill="0" applyAlignment="0" applyProtection="0"/>
    <xf numFmtId="0" fontId="39" fillId="23" borderId="0" applyNumberFormat="0" applyBorder="0" applyAlignment="0" applyProtection="0"/>
    <xf numFmtId="0" fontId="40" fillId="0" borderId="0" applyNumberFormat="0" applyFill="0" applyBorder="0" applyAlignment="0" applyProtection="0"/>
    <xf numFmtId="0" fontId="41" fillId="24" borderId="8" applyNumberFormat="0" applyAlignment="0" applyProtection="0"/>
    <xf numFmtId="0" fontId="42" fillId="25" borderId="8" applyNumberFormat="0" applyAlignment="0" applyProtection="0"/>
    <xf numFmtId="0" fontId="43" fillId="25" borderId="9" applyNumberFormat="0" applyAlignment="0" applyProtection="0"/>
    <xf numFmtId="0" fontId="44"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cellStyleXfs>
  <cellXfs count="29">
    <xf numFmtId="0" fontId="0" fillId="0" borderId="0" xfId="0" applyFont="1" applyAlignment="1">
      <alignment/>
    </xf>
    <xf numFmtId="0" fontId="0" fillId="0" borderId="0" xfId="0" applyAlignment="1">
      <alignment horizontal="center" vertical="center"/>
    </xf>
    <xf numFmtId="0" fontId="5" fillId="0" borderId="10" xfId="0" applyFont="1" applyBorder="1" applyAlignment="1">
      <alignment horizontal="center" vertical="center"/>
    </xf>
    <xf numFmtId="0" fontId="5" fillId="0" borderId="10" xfId="0" applyFont="1" applyFill="1" applyBorder="1" applyAlignment="1">
      <alignment horizontal="center" vertical="center"/>
    </xf>
    <xf numFmtId="0" fontId="2" fillId="32" borderId="10" xfId="0" applyFont="1" applyFill="1" applyBorder="1" applyAlignment="1">
      <alignment horizontal="center"/>
    </xf>
    <xf numFmtId="0" fontId="0" fillId="0" borderId="10" xfId="0" applyBorder="1" applyAlignment="1">
      <alignment horizontal="center" vertical="center"/>
    </xf>
    <xf numFmtId="0" fontId="0" fillId="0" borderId="10" xfId="0" applyBorder="1" applyAlignment="1">
      <alignment/>
    </xf>
    <xf numFmtId="41" fontId="0" fillId="0" borderId="10" xfId="0" applyNumberFormat="1" applyBorder="1" applyAlignment="1">
      <alignment/>
    </xf>
    <xf numFmtId="41" fontId="0" fillId="0" borderId="10" xfId="0" applyNumberFormat="1" applyBorder="1" applyAlignment="1">
      <alignment horizontal="center"/>
    </xf>
    <xf numFmtId="41" fontId="9" fillId="0" borderId="10" xfId="0" applyNumberFormat="1" applyFont="1" applyBorder="1" applyAlignment="1">
      <alignment/>
    </xf>
    <xf numFmtId="41" fontId="9" fillId="0" borderId="10" xfId="0" applyNumberFormat="1" applyFont="1" applyBorder="1" applyAlignment="1">
      <alignment horizontal="center"/>
    </xf>
    <xf numFmtId="41" fontId="9" fillId="32" borderId="10" xfId="0" applyNumberFormat="1" applyFont="1" applyFill="1" applyBorder="1" applyAlignment="1">
      <alignment horizontal="center"/>
    </xf>
    <xf numFmtId="41" fontId="9" fillId="33" borderId="10" xfId="0" applyNumberFormat="1" applyFont="1" applyFill="1" applyBorder="1" applyAlignment="1">
      <alignment horizontal="center" vertical="center"/>
    </xf>
    <xf numFmtId="41" fontId="10" fillId="32" borderId="10" xfId="0" applyNumberFormat="1" applyFont="1" applyFill="1" applyBorder="1" applyAlignment="1">
      <alignment horizontal="center"/>
    </xf>
    <xf numFmtId="41" fontId="11" fillId="0" borderId="10" xfId="0" applyNumberFormat="1" applyFont="1" applyBorder="1" applyAlignment="1">
      <alignment/>
    </xf>
    <xf numFmtId="0" fontId="5" fillId="0" borderId="10" xfId="0" applyFont="1" applyBorder="1" applyAlignment="1">
      <alignment horizontal="center" vertical="center" wrapText="1"/>
    </xf>
    <xf numFmtId="0" fontId="0" fillId="0" borderId="0" xfId="0" applyAlignment="1">
      <alignment horizontal="right"/>
    </xf>
    <xf numFmtId="41" fontId="10" fillId="33" borderId="10" xfId="0" applyNumberFormat="1" applyFont="1" applyFill="1" applyBorder="1" applyAlignment="1">
      <alignment horizontal="center" vertical="center"/>
    </xf>
    <xf numFmtId="41" fontId="11" fillId="0" borderId="10" xfId="0" applyNumberFormat="1" applyFont="1" applyBorder="1" applyAlignment="1">
      <alignment horizontal="center"/>
    </xf>
    <xf numFmtId="0" fontId="0" fillId="0" borderId="10" xfId="0" applyBorder="1" applyAlignment="1">
      <alignment horizontal="center" vertical="center"/>
    </xf>
    <xf numFmtId="0" fontId="0" fillId="0" borderId="10" xfId="0" applyBorder="1" applyAlignment="1">
      <alignment/>
    </xf>
    <xf numFmtId="41" fontId="0" fillId="0" borderId="10" xfId="0" applyNumberFormat="1" applyBorder="1" applyAlignment="1">
      <alignment/>
    </xf>
    <xf numFmtId="41" fontId="0" fillId="0" borderId="0" xfId="0" applyNumberFormat="1" applyAlignment="1">
      <alignment/>
    </xf>
    <xf numFmtId="0" fontId="0" fillId="0" borderId="0" xfId="0" applyAlignment="1">
      <alignment horizontal="left" vertical="center"/>
    </xf>
    <xf numFmtId="0" fontId="2" fillId="33" borderId="10" xfId="0" applyFont="1" applyFill="1" applyBorder="1" applyAlignment="1">
      <alignment horizontal="center" vertical="center"/>
    </xf>
    <xf numFmtId="0" fontId="2" fillId="32" borderId="10" xfId="0" applyFont="1" applyFill="1" applyBorder="1" applyAlignment="1">
      <alignment horizontal="center"/>
    </xf>
    <xf numFmtId="0" fontId="0" fillId="0" borderId="10" xfId="0" applyBorder="1" applyAlignment="1">
      <alignment horizontal="center" vertical="center"/>
    </xf>
    <xf numFmtId="0" fontId="4" fillId="0" borderId="0" xfId="0" applyFont="1" applyAlignment="1">
      <alignment horizontal="center" vertical="center"/>
    </xf>
    <xf numFmtId="0" fontId="3" fillId="34" borderId="0" xfId="0" applyFont="1" applyFill="1" applyBorder="1" applyAlignment="1">
      <alignment horizontal="center" vertical="center"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0"/>
  <sheetViews>
    <sheetView tabSelected="1" zoomScalePageLayoutView="0" workbookViewId="0" topLeftCell="A1">
      <selection activeCell="D30" sqref="D30"/>
    </sheetView>
  </sheetViews>
  <sheetFormatPr defaultColWidth="9.140625" defaultRowHeight="15"/>
  <cols>
    <col min="2" max="2" width="50.00390625" style="0" customWidth="1"/>
    <col min="3" max="5" width="20.7109375" style="0" customWidth="1"/>
    <col min="6" max="6" width="19.28125" style="0" customWidth="1"/>
    <col min="7" max="7" width="18.8515625" style="0" customWidth="1"/>
  </cols>
  <sheetData>
    <row r="1" spans="1:7" ht="15" customHeight="1">
      <c r="A1" s="28" t="s">
        <v>23</v>
      </c>
      <c r="B1" s="28"/>
      <c r="C1" s="28"/>
      <c r="D1" s="28"/>
      <c r="E1" s="28"/>
      <c r="F1" s="28"/>
      <c r="G1" s="28"/>
    </row>
    <row r="2" spans="1:7" ht="18.75">
      <c r="A2" s="27" t="s">
        <v>32</v>
      </c>
      <c r="B2" s="27"/>
      <c r="C2" s="27"/>
      <c r="D2" s="27"/>
      <c r="E2" s="27"/>
      <c r="F2" s="27"/>
      <c r="G2" s="27"/>
    </row>
    <row r="3" spans="1:6" ht="18.75">
      <c r="A3" s="27"/>
      <c r="B3" s="27"/>
      <c r="C3" s="27"/>
      <c r="D3" s="27"/>
      <c r="E3" s="27"/>
      <c r="F3" s="27"/>
    </row>
    <row r="4" ht="15">
      <c r="A4" s="1"/>
    </row>
    <row r="5" spans="1:7" ht="30" customHeight="1">
      <c r="A5" s="2" t="s">
        <v>0</v>
      </c>
      <c r="B5" s="3" t="s">
        <v>1</v>
      </c>
      <c r="C5" s="15" t="s">
        <v>28</v>
      </c>
      <c r="D5" s="15" t="s">
        <v>27</v>
      </c>
      <c r="E5" s="15" t="s">
        <v>30</v>
      </c>
      <c r="F5" s="15" t="s">
        <v>29</v>
      </c>
      <c r="G5" s="15" t="s">
        <v>31</v>
      </c>
    </row>
    <row r="6" spans="1:7" ht="15">
      <c r="A6" s="25" t="s">
        <v>2</v>
      </c>
      <c r="B6" s="25"/>
      <c r="C6" s="11">
        <f>SUM(C8:C14)</f>
        <v>8188</v>
      </c>
      <c r="D6" s="13">
        <f>SUM(D8:D14)</f>
        <v>8156.6</v>
      </c>
      <c r="E6" s="13">
        <f>SUM(E8:E14)</f>
        <v>8169</v>
      </c>
      <c r="F6" s="13">
        <f>SUM(F8:F14)</f>
        <v>8992.35</v>
      </c>
      <c r="G6" s="13">
        <f>SUM(G8:G14)</f>
        <v>9508</v>
      </c>
    </row>
    <row r="7" spans="1:7" ht="15">
      <c r="A7" s="4"/>
      <c r="B7" s="4" t="s">
        <v>3</v>
      </c>
      <c r="C7" s="11">
        <f>+C10</f>
        <v>1466</v>
      </c>
      <c r="D7" s="13">
        <f>+D10</f>
        <v>1226</v>
      </c>
      <c r="E7" s="11">
        <f>+E10</f>
        <v>1446</v>
      </c>
      <c r="F7" s="13">
        <f>+F10</f>
        <v>1320</v>
      </c>
      <c r="G7" s="13">
        <f>+G10</f>
        <v>1460</v>
      </c>
    </row>
    <row r="8" spans="1:7" ht="15">
      <c r="A8" s="5" t="s">
        <v>4</v>
      </c>
      <c r="B8" s="6" t="s">
        <v>5</v>
      </c>
      <c r="C8" s="14">
        <v>1919</v>
      </c>
      <c r="D8" s="14">
        <v>2200</v>
      </c>
      <c r="E8" s="14">
        <v>2200</v>
      </c>
      <c r="F8" s="14">
        <f>8992-6044</f>
        <v>2948</v>
      </c>
      <c r="G8" s="14">
        <v>2960</v>
      </c>
    </row>
    <row r="9" spans="1:7" ht="15">
      <c r="A9" s="5">
        <v>648</v>
      </c>
      <c r="B9" s="6" t="s">
        <v>6</v>
      </c>
      <c r="C9" s="14">
        <v>265</v>
      </c>
      <c r="D9" s="14">
        <v>0</v>
      </c>
      <c r="E9" s="14">
        <v>0</v>
      </c>
      <c r="F9" s="14">
        <v>0</v>
      </c>
      <c r="G9" s="14"/>
    </row>
    <row r="10" spans="1:7" ht="15">
      <c r="A10" s="26">
        <v>672</v>
      </c>
      <c r="B10" s="6" t="s">
        <v>7</v>
      </c>
      <c r="C10" s="9">
        <f>1116+350</f>
        <v>1466</v>
      </c>
      <c r="D10" s="14">
        <v>1226</v>
      </c>
      <c r="E10" s="9">
        <f>1226+220</f>
        <v>1446</v>
      </c>
      <c r="F10" s="14">
        <v>1320</v>
      </c>
      <c r="G10" s="14">
        <f>1345+115</f>
        <v>1460</v>
      </c>
    </row>
    <row r="11" spans="1:7" ht="15">
      <c r="A11" s="26"/>
      <c r="B11" s="6" t="s">
        <v>8</v>
      </c>
      <c r="C11" s="9">
        <f>481+205</f>
        <v>686</v>
      </c>
      <c r="D11" s="14">
        <v>686</v>
      </c>
      <c r="E11" s="9">
        <f>686-190</f>
        <v>496</v>
      </c>
      <c r="F11" s="14">
        <f>686-190</f>
        <v>496</v>
      </c>
      <c r="G11" s="14">
        <v>495</v>
      </c>
    </row>
    <row r="12" spans="1:7" ht="15">
      <c r="A12" s="26"/>
      <c r="B12" s="6" t="s">
        <v>9</v>
      </c>
      <c r="C12" s="7"/>
      <c r="D12" s="7"/>
      <c r="E12" s="7"/>
      <c r="F12" s="7"/>
      <c r="G12" s="21"/>
    </row>
    <row r="13" spans="1:7" ht="15">
      <c r="A13" s="26"/>
      <c r="B13" s="6" t="s">
        <v>10</v>
      </c>
      <c r="C13" s="9">
        <v>3852</v>
      </c>
      <c r="D13" s="14">
        <f>+C13*1.05</f>
        <v>4044.6000000000004</v>
      </c>
      <c r="E13" s="14">
        <v>4027</v>
      </c>
      <c r="F13" s="14">
        <f>+E13*1.05</f>
        <v>4228.35</v>
      </c>
      <c r="G13" s="14">
        <v>4593</v>
      </c>
    </row>
    <row r="14" spans="1:7" ht="15">
      <c r="A14" s="5">
        <v>671</v>
      </c>
      <c r="B14" s="6" t="s">
        <v>11</v>
      </c>
      <c r="C14" s="7"/>
      <c r="D14" s="7"/>
      <c r="E14" s="7"/>
      <c r="F14" s="7"/>
      <c r="G14" s="21"/>
    </row>
    <row r="15" spans="1:7" ht="15">
      <c r="A15" s="19"/>
      <c r="B15" s="20"/>
      <c r="C15" s="21"/>
      <c r="D15" s="21"/>
      <c r="E15" s="21"/>
      <c r="F15" s="21"/>
      <c r="G15" s="21"/>
    </row>
    <row r="16" spans="1:7" ht="15">
      <c r="A16" s="24" t="s">
        <v>12</v>
      </c>
      <c r="B16" s="24"/>
      <c r="C16" s="12">
        <f>SUM(C17:C22)</f>
        <v>8188</v>
      </c>
      <c r="D16" s="17">
        <f>SUM(D17:D22)</f>
        <v>8157</v>
      </c>
      <c r="E16" s="17">
        <f>SUM(E17:E22)</f>
        <v>8169</v>
      </c>
      <c r="F16" s="17">
        <f>SUM(F17:F22)</f>
        <v>8992</v>
      </c>
      <c r="G16" s="17">
        <f>SUM(G17:G22)</f>
        <v>9508</v>
      </c>
    </row>
    <row r="17" spans="1:7" ht="15">
      <c r="A17" s="5" t="s">
        <v>13</v>
      </c>
      <c r="B17" s="6" t="s">
        <v>14</v>
      </c>
      <c r="C17" s="18">
        <f>2329</f>
        <v>2329</v>
      </c>
      <c r="D17" s="18">
        <v>3943</v>
      </c>
      <c r="E17" s="18">
        <f>8169-5647</f>
        <v>2522</v>
      </c>
      <c r="F17" s="18">
        <f>3943-760</f>
        <v>3183</v>
      </c>
      <c r="G17" s="18">
        <f>3183+115</f>
        <v>3298</v>
      </c>
    </row>
    <row r="18" spans="1:7" ht="15">
      <c r="A18" s="5" t="s">
        <v>15</v>
      </c>
      <c r="B18" s="6" t="s">
        <v>16</v>
      </c>
      <c r="C18" s="10">
        <f>602+350</f>
        <v>952</v>
      </c>
      <c r="D18" s="18">
        <v>602</v>
      </c>
      <c r="E18" s="10">
        <v>760</v>
      </c>
      <c r="F18" s="10">
        <v>760</v>
      </c>
      <c r="G18" s="18">
        <v>760</v>
      </c>
    </row>
    <row r="19" spans="1:7" ht="15">
      <c r="A19" s="5" t="s">
        <v>17</v>
      </c>
      <c r="B19" s="6" t="s">
        <v>18</v>
      </c>
      <c r="C19" s="10">
        <f>7633-3812</f>
        <v>3821</v>
      </c>
      <c r="D19" s="18">
        <f>8157-5631</f>
        <v>2526</v>
      </c>
      <c r="E19" s="18">
        <f>4027-36</f>
        <v>3991</v>
      </c>
      <c r="F19" s="18">
        <f>4228-75</f>
        <v>4153</v>
      </c>
      <c r="G19" s="18">
        <f>4593-38</f>
        <v>4555</v>
      </c>
    </row>
    <row r="20" spans="1:7" ht="15">
      <c r="A20" s="5">
        <v>551</v>
      </c>
      <c r="B20" s="6" t="s">
        <v>19</v>
      </c>
      <c r="C20" s="10">
        <f>481+205</f>
        <v>686</v>
      </c>
      <c r="D20" s="8">
        <v>686</v>
      </c>
      <c r="E20" s="10">
        <f>686-190</f>
        <v>496</v>
      </c>
      <c r="F20" s="18">
        <f>496</f>
        <v>496</v>
      </c>
      <c r="G20" s="14">
        <v>495</v>
      </c>
    </row>
    <row r="21" spans="1:7" ht="15">
      <c r="A21" s="5">
        <v>591</v>
      </c>
      <c r="B21" s="6" t="s">
        <v>20</v>
      </c>
      <c r="C21" s="8"/>
      <c r="D21" s="8"/>
      <c r="E21" s="8"/>
      <c r="F21" s="8"/>
      <c r="G21" s="8"/>
    </row>
    <row r="22" spans="1:7" ht="15">
      <c r="A22" s="5"/>
      <c r="B22" s="6" t="s">
        <v>21</v>
      </c>
      <c r="C22" s="8">
        <v>400</v>
      </c>
      <c r="D22" s="8">
        <v>400</v>
      </c>
      <c r="E22" s="8">
        <v>400</v>
      </c>
      <c r="F22" s="8">
        <v>400</v>
      </c>
      <c r="G22" s="8">
        <v>400</v>
      </c>
    </row>
    <row r="23" spans="1:7" ht="15">
      <c r="A23" s="1"/>
      <c r="G23" s="22"/>
    </row>
    <row r="24" spans="1:7" ht="15">
      <c r="A24" s="23" t="s">
        <v>24</v>
      </c>
      <c r="B24" s="23"/>
      <c r="C24" s="16"/>
      <c r="D24" s="16"/>
      <c r="E24" s="16"/>
      <c r="F24" s="16" t="s">
        <v>25</v>
      </c>
      <c r="G24" t="s">
        <v>26</v>
      </c>
    </row>
    <row r="25" ht="15">
      <c r="A25" s="1"/>
    </row>
    <row r="26" ht="15">
      <c r="A26" t="s">
        <v>33</v>
      </c>
    </row>
    <row r="30" ht="15">
      <c r="A30" t="s">
        <v>22</v>
      </c>
    </row>
  </sheetData>
  <sheetProtection/>
  <mergeCells count="7">
    <mergeCell ref="A24:B24"/>
    <mergeCell ref="A16:B16"/>
    <mergeCell ref="A6:B6"/>
    <mergeCell ref="A10:A13"/>
    <mergeCell ref="A3:F3"/>
    <mergeCell ref="A1:G1"/>
    <mergeCell ref="A2:G2"/>
  </mergeCells>
  <printOptions/>
  <pageMargins left="0.17" right="0.14" top="0.787401575" bottom="0.787401575" header="0.3" footer="0.3"/>
  <pageSetup horizontalDpi="1200" verticalDpi="1200" orientation="landscape" paperSize="9" scale="88"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Klozová Veronika</dc:creator>
  <cp:keywords/>
  <dc:description/>
  <cp:lastModifiedBy>Martin Sluka</cp:lastModifiedBy>
  <cp:lastPrinted>2019-11-27T13:27:57Z</cp:lastPrinted>
  <dcterms:created xsi:type="dcterms:W3CDTF">2017-10-18T09:39:08Z</dcterms:created>
  <dcterms:modified xsi:type="dcterms:W3CDTF">2021-12-21T09:31:01Z</dcterms:modified>
  <cp:category/>
  <cp:version/>
  <cp:contentType/>
  <cp:contentStatus/>
</cp:coreProperties>
</file>