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'List1'!$A$1:$I$143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G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G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G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rFont val="Tahoma"/>
            <family val="2"/>
          </rPr>
          <t>PD Revoluční se nebude z přípravy projektů hradit</t>
        </r>
        <r>
          <rPr>
            <sz val="9"/>
            <color indexed="10"/>
            <rFont val="Tahoma"/>
            <family val="2"/>
          </rPr>
          <t xml:space="preserve">
PD Vítkovská hrazeno přímo z položky Chodník Vítkovská řádek 51 IP
Ještě se bude hradit příprava přípojek Vítkovská</t>
        </r>
      </text>
    </comment>
    <comment ref="G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rFont val="Tahoma"/>
            <family val="2"/>
          </rPr>
          <t>rekonstrukce VO - Sv. Ján, Ještědská, Na Hůrce, Lipová - koordinace s ČEZ</t>
        </r>
        <r>
          <rPr>
            <sz val="9"/>
            <color indexed="10"/>
            <rFont val="Tahoma"/>
            <family val="2"/>
          </rPr>
          <t xml:space="preserve">
akce se nestihnou dokončit v tomto roce částka 1 150 000,- Kč bude převedena do rozpočtu 2021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rFont val="Tahoma"/>
            <family val="2"/>
          </rPr>
          <t>doplatek DPH za zhotovitele v rámci reverse charge (přenesené daňové povinnosti)</t>
        </r>
        <r>
          <rPr>
            <sz val="9"/>
            <color indexed="10"/>
            <rFont val="Tahoma"/>
            <family val="2"/>
          </rPr>
          <t xml:space="preserve">
opláštění přístřešku a žaluzie na SD</t>
        </r>
      </text>
    </comment>
    <comment ref="G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G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G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H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možná dotace z MZE nebo SFŽP
</t>
        </r>
        <r>
          <rPr>
            <sz val="9"/>
            <color indexed="10"/>
            <rFont val="Tahoma"/>
            <family val="2"/>
          </rPr>
          <t>výjimka pro Město Chrastava nebyla udělana žádat může skutečně jen vlastník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D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D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D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D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D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D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  <comment ref="D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D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D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D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D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D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G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
</t>
        </r>
        <r>
          <rPr>
            <sz val="9"/>
            <color indexed="10"/>
            <rFont val="Tahoma"/>
            <family val="2"/>
          </rPr>
          <t>investice se v tomto roce nestihne dokončit, zbytek 800 tis. Kč převeden do roku 2021</t>
        </r>
      </text>
    </comment>
    <comment ref="G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vlastní podíl + nezpůsobilé náklady projektu
</t>
        </r>
        <r>
          <rPr>
            <sz val="9"/>
            <color indexed="10"/>
            <rFont val="Tahoma"/>
            <family val="2"/>
          </rPr>
          <t>uhrazena projektová dokumentace - zbytek nebude v tomto roce realizován a poskytovateli dotace zatím bude stačit jen čestné prohlášení, že budeme mít v dalších letech na vlastní podíl (v tomto roce tak nevyžaduje krytí v rozpočtu - realizace totiž nemůže být už letos).</t>
        </r>
      </text>
    </comment>
    <comment ref="G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G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VE spol. s r.o. - z fondu kotelen hrazena přestavba hořáku v kotelně
</t>
        </r>
        <r>
          <rPr>
            <sz val="9"/>
            <color indexed="10"/>
            <rFont val="Tahoma"/>
            <family val="2"/>
          </rPr>
          <t>PD rekonstrukce kotelny - 96 800,- Kč
2020/14/III                              
RM   v z a l a  n a  v ě d o m í
důvodovou zprávu na rekonstrukci kotelny v Andělohorské ulici (příloha č. 3 k originálu usnesení
a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přestavba hořáku 10 300,- Kč</t>
        </r>
      </text>
    </comment>
    <comment ref="G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G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převeno z řádku 11 běžných výdajů - Granty MŽP, MZ - předfinancování
</t>
        </r>
        <r>
          <rPr>
            <sz val="9"/>
            <color indexed="10"/>
            <rFont val="Tahoma"/>
            <family val="2"/>
          </rPr>
          <t>plánovaný projekt "bazárku" z dotace LK nevyšel a tudíž nepotřebujeme na vlastní podíl k dotaci</t>
        </r>
      </text>
    </comment>
    <comment ref="E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E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E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E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E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color indexed="10"/>
            <rFont val="Tahoma"/>
            <family val="2"/>
          </rPr>
          <t>PD Revoluční se nebude z přípravy projektů hradit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E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E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vlastní podíl + nezpůsobilé náklady projektu</t>
        </r>
      </text>
    </comment>
    <comment ref="E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E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E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E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E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G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výkupy nemovitostí budov nebyly plánovány a nyní by se realizace i tak odsunula</t>
        </r>
      </text>
    </comment>
    <comment ref="G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realizace výkupů pozemků bude odložena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dodatkem smlouvy posunut termín realizace projektové dokumentace a tím i placení do dalšího roku</t>
        </r>
      </text>
    </comment>
    <comment ref="G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zimní zahrada DPS Bílokostelecká 66</t>
        </r>
        <r>
          <rPr>
            <sz val="9"/>
            <color indexed="10"/>
            <rFont val="Tahoma"/>
            <family val="2"/>
          </rPr>
          <t xml:space="preserve">
zimní zahrada DPS Bílokostelecká 66 - II. a III. etapa</t>
        </r>
      </text>
    </comment>
    <comment ref="G101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>převod z řádku 54 běžné výdaje - krizové situace - rezerva</t>
        </r>
      </text>
    </comment>
    <comment ref="G10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převod z řádku 63 běžné výdaje - technická správa
</t>
        </r>
        <r>
          <rPr>
            <sz val="9"/>
            <color indexed="10"/>
            <rFont val="Tahoma"/>
            <family val="2"/>
          </rPr>
          <t>montáž napouštění cisterny</t>
        </r>
      </text>
    </comment>
    <comment ref="G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17 běžných výdajů - společenský klub</t>
        </r>
      </text>
    </comment>
    <comment ref="G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přenosný silniční laserový radar pro využití Městské policie Chrastava na měření rychlosti - na pořízení radaru přispěje 1/5 Stráž nad Nisou</t>
        </r>
      </text>
    </comment>
    <comment ref="G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Stávající správce veřejného osvětlení oznámil ukončení činnosti ke konci roku 2020. Město Chrastava bude zajišťovat správu VO ve své režiji a pro tento účel hodlá odkoupit plošinu s veškerým zařízením pro správu.</t>
        </r>
      </text>
    </comment>
    <comment ref="G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Zvýšení turistické atraktivity partnerských měst pomocí společného kulturního dědictví
Název projektu: Zvýšení turistické atraktivity partnerských měst pomocí společného kulturního dědictví
Program: Interreg V-A Česká republika – Polsko 2014–2020
Registrační číslo projektu: CZ.11.2.45/0.0/0.0/16_012/0002057
Oblast podpory: Fond mikroprojektů
Termín realizace projektu: 2020
Předpokládané celkové náklady projektu: cca 59 900 EUR
85 % dotace z celkových uznatelných výdajů, max. 30 000 EUR 
Na projekt bude poskytnuta finanční podpora z Evropské unie.
http://www.chrastava.cz/2020/nahon.htm</t>
        </r>
      </text>
    </comment>
    <comment ref="G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http://www.chrastava.cz/2020/czpl-namesti.htm</t>
        </r>
        <r>
          <rPr>
            <sz val="9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výkupy nemovitostí budov nebyly plánovány a nyní by se realizace i tak odsunula</t>
        </r>
      </text>
    </comment>
    <comment ref="F1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realizace výkupů pozemků bude odložena</t>
        </r>
      </text>
    </comment>
    <comment ref="F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prvky, dopadové plochy
</t>
        </r>
      </text>
    </comment>
    <comment ref="F1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PD Revoluční, PD Vítkovská
</t>
        </r>
        <r>
          <rPr>
            <sz val="9"/>
            <rFont val="Tahoma"/>
            <family val="2"/>
          </rPr>
          <t>PD Revoluční se nebude z přípravy projektů hradit</t>
        </r>
        <r>
          <rPr>
            <sz val="9"/>
            <color indexed="10"/>
            <rFont val="Tahoma"/>
            <family val="2"/>
          </rPr>
          <t xml:space="preserve">
PD Vítkovská hrazeno přímo z položky Chodník Vítkovská řádek 51 IP
Ještě se bude hradit příprava přípojek Vítkovská</t>
        </r>
      </text>
    </comment>
    <comment ref="F1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VO - 2 regulátory - 2 sol. Lampy
</t>
        </r>
        <r>
          <rPr>
            <sz val="9"/>
            <color indexed="10"/>
            <rFont val="Tahoma"/>
            <family val="2"/>
          </rPr>
          <t>rekonstrukce VO - Sv. Ján, Ještědská, Na Hůrce, Lipová - koordinace s ČEZ</t>
        </r>
      </text>
    </comment>
    <comment ref="F1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zeleň, III. etapa, chodníky, provozní sklad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dokončení rekonstrukce SD - fasáda prov. Objektu, vrata garáží, skladovací prostory, ekosklad
zatím jen fasáda v provizoriu
</t>
        </r>
        <r>
          <rPr>
            <sz val="9"/>
            <color indexed="10"/>
            <rFont val="Tahoma"/>
            <family val="2"/>
          </rPr>
          <t>doplatek DPH za zhotovitele v rámci reverse charge (přenesené daňové povinnosti)</t>
        </r>
      </text>
    </comment>
    <comment ref="F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F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</t>
        </r>
      </text>
    </comment>
    <comment ref="F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nákup použitých sedaček z kina v Jablonci nad Nisou</t>
        </r>
      </text>
    </comment>
    <comment ref="F4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výměna za Ford Connect - stáří 10 let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4 mil. Kč - převod z roku 2019 (posunut termín realizace)
</t>
        </r>
        <r>
          <rPr>
            <sz val="9"/>
            <color indexed="10"/>
            <rFont val="Tahoma"/>
            <family val="2"/>
          </rPr>
          <t>8 mil. Kč - II. etapa (koordinace SVS, ČEZ a Innogy)</t>
        </r>
      </text>
    </comment>
    <comment ref="F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koordinaci s rekonstrukcí teplovodů</t>
        </r>
      </text>
    </comment>
    <comment ref="F5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vlastní podíl + nezpůsobilé náklady projektu
</t>
        </r>
        <r>
          <rPr>
            <sz val="9"/>
            <color indexed="10"/>
            <rFont val="Tahoma"/>
            <family val="2"/>
          </rPr>
          <t>uhrazena projektová dokumentace - zbytek nebude v tomto roce realizován a poskytovateli dotace zatím bude stačit jen čestné prohlášení, že budeme mít v dalších letech na vlastní podíl (v tomto roce tak nevyžaduje krytí v rozpočtu - realizace totiž nemůže být už letos).</t>
        </r>
      </text>
    </comment>
    <comment ref="F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Školní - III. etapa, chodník a příjezdová cesta ke zdravotnímu středisku</t>
        </r>
      </text>
    </comment>
    <comment ref="F6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VE spol. s r.o. - z fondu kotelen hrazena přestavba hořáku v kotelně
</t>
        </r>
        <r>
          <rPr>
            <sz val="9"/>
            <color indexed="10"/>
            <rFont val="Tahoma"/>
            <family val="2"/>
          </rPr>
          <t>PD rekonstrukce kotelny - 96 800,- Kč
2020/14/III                              
RM   v z a l a  n a  v ě d o m í
důvodovou zprávu na rekonstrukci kotelny v Andělohorské ulici (příloha č. 3 k originálu usnesení
a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přestavba hořáku 10 300,- Kč</t>
        </r>
      </text>
    </comment>
    <comment ref="F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nákup switch a licence Coprosys-LVI s.r.o. - vše po ukončení dotačního programu</t>
        </r>
      </text>
    </comment>
    <comment ref="F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dodatkem smlouvy posunut termín realizace projektové dokumentace a tím i placení do dalšího roku</t>
        </r>
      </text>
    </comment>
    <comment ref="F8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převeno z řádku 11 běžných výdajů - Granty MŽP, MZ - předfinancování
</t>
        </r>
        <r>
          <rPr>
            <sz val="9"/>
            <color indexed="10"/>
            <rFont val="Tahoma"/>
            <family val="2"/>
          </rPr>
          <t>plánovaný projekt "bazárku" z dotace LK nevyšel a tudíž nepotřebujeme na vlastní podíl k dotaci</t>
        </r>
      </text>
    </comment>
    <comment ref="F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Turistické atrakce Świerzawy a Chrastavy v novém světle
Město Chrastava uspělo s žádostí z Programu Interreg V-A Česká republika – Polsko 2014–2020 na projekt „Turistické atrakce Świerzawy a Chrastavy v novém světle“, registrační číslo projektu: CZ.11.2.45/0.0/0.0/16_012/0002047 a získalo dotaci ve výši 85 % z celkových uznatelných výdajů projektu, které činí 19 100 EUR. 
V rámci projektu bude vyměněno 6 lamp veřejného osvětlení na náměstí, které budou nahrazeny novými úspornými led diodovými lampami. Současně dostane 6 stromů kolem kašny novou kovanou ochranu. 
Świerzawa, náš partner v daném projektu, provede v rámci společného projektu nové osvětlení kostela Sv. Jana a Kateřiny a vybraných stromů na nádvoří kostela. 
Na projekt bude poskytnuta finanční podpora z Evropské unie.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http://www.chrastava.cz/2020/czpl-namesti.htm</t>
        </r>
        <r>
          <rPr>
            <sz val="9"/>
            <rFont val="Tahoma"/>
            <family val="0"/>
          </rPr>
          <t xml:space="preserve">
</t>
        </r>
      </text>
    </comment>
    <comment ref="F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Zvýšení turistické atraktivity partnerských měst pomocí společného kulturního dědictví
Název projektu: Zvýšení turistické atraktivity partnerských měst pomocí společného kulturního dědictví
Program: Interreg V-A Česká republika – Polsko 2014–2020
Registrační číslo projektu: CZ.11.2.45/0.0/0.0/16_012/0002057
Oblast podpory: Fond mikroprojektů
Termín realizace projektu: 2020
Předpokládané celkové náklady projektu: cca 59 900 EUR
85 % dotace z celkových uznatelných výdajů, max. 30 000 EUR 
Na projekt bude poskytnuta finanční podpora z Evropské unie.
http://www.chrastava.cz/2020/nahon.htm</t>
        </r>
      </text>
    </comment>
    <comment ref="F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Stávající správce veřejného osvětlení oznámil ukončení činnosti ke konci roku 2020. Město Chrastava bude zajišťovat správu VO ve své režiji a pro tento účel hodlá odkoupit plošinu s veškerým zařízením pro správu.</t>
        </r>
      </text>
    </comment>
    <comment ref="F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zimní zahrada DPS Bílokostelecká 66</t>
        </r>
        <r>
          <rPr>
            <sz val="9"/>
            <color indexed="10"/>
            <rFont val="Tahoma"/>
            <family val="2"/>
          </rPr>
          <t xml:space="preserve">
zimní zahrada DPS Bílokostelecká 66 - II. a III. etapa</t>
        </r>
      </text>
    </comment>
    <comment ref="F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přenosný silniční laserový radar pro využití Městské policie Chrastava na měření rychlosti - na pořízení radaru přispěje 1/5 Stráž nad Nisou</t>
        </r>
      </text>
    </comment>
    <comment ref="F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17 běžných výdajů - společenský klub</t>
        </r>
      </text>
    </comment>
    <comment ref="F101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color indexed="10"/>
            <rFont val="Tahoma"/>
            <family val="2"/>
          </rPr>
          <t>převod z řádku 54 běžné výdaje - krizové situace - rezerva</t>
        </r>
      </text>
    </comment>
    <comment ref="F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 xml:space="preserve">1 346 334,04 CZK Euroregion Nisa dotace z fondu Mikroprojektů "Využití turistického potenciálu partnerských měst na území pohraničí" Intereg - částku 469 905,82 Kč přeposíláme partnerovi z Polska (Lwowek Slaski) 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a 100 % nezpůsobilých výdajů projektu</t>
        </r>
      </text>
    </comment>
    <comment ref="F10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řádku 63 běžné výdaje - technická správa</t>
        </r>
      </text>
    </comment>
    <comment ref="G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0"/>
            <rFont val="Tahoma"/>
            <family val="2"/>
          </rPr>
          <t>převod z běžných výdajů rozpočtu OV Vítkov</t>
        </r>
      </text>
    </comment>
  </commentList>
</comments>
</file>

<file path=xl/sharedStrings.xml><?xml version="1.0" encoding="utf-8"?>
<sst xmlns="http://schemas.openxmlformats.org/spreadsheetml/2006/main" count="231" uniqueCount="142">
  <si>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</si>
  <si>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</si>
  <si>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</si>
  <si>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</si>
  <si>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</si>
  <si>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</si>
  <si>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</si>
  <si>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</si>
  <si>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</si>
  <si>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</si>
  <si>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 xml:space="preserve">INVESTICE CELKEM  </t>
  </si>
  <si>
    <t>kolumbárium</t>
  </si>
  <si>
    <t>grantový fond Libereckého kraje - předfinancování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</si>
  <si>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</si>
  <si>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</si>
  <si>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</si>
  <si>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</si>
  <si>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</si>
  <si>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</si>
  <si>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</si>
  <si>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</si>
  <si>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</si>
  <si>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</si>
  <si>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</si>
  <si>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</si>
  <si>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</si>
  <si>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</si>
  <si>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</si>
  <si>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rozšíření a rekonstrukce rozhlasu (výměna za drátový rozhlas)</t>
  </si>
  <si>
    <t xml:space="preserve">rekonstrukce a rozšíření veřejného osvětlení </t>
  </si>
  <si>
    <t>vl. podíl dotace</t>
  </si>
  <si>
    <t>Projekt "Hřebenovka" - cyklostezka pod Výhledy</t>
  </si>
  <si>
    <t>ORM/KS</t>
  </si>
  <si>
    <t>ústředny na přenos do PCO (pult centrální ochrany) - 4 budovy</t>
  </si>
  <si>
    <t>Projekt  "MŠ Vítkov - zateplení"</t>
  </si>
  <si>
    <t>plošina pro hasiče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</si>
  <si>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</si>
  <si>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</si>
  <si>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</si>
  <si>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</si>
  <si>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</si>
  <si>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</si>
  <si>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</si>
  <si>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</si>
  <si>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</si>
  <si>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</si>
  <si>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</si>
  <si>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hřiště Andělohorská (za paneláky) - (hrazeno z FVI - RUD)</t>
  </si>
  <si>
    <t>hřiště Střelecký Vrch - (hrazeno z FVI - RUD)</t>
  </si>
  <si>
    <t>předfinancování dotace</t>
  </si>
  <si>
    <t>- 6 -</t>
  </si>
  <si>
    <t>- 7 -</t>
  </si>
  <si>
    <t>rekonstrukce chodníků Střelecký vrch</t>
  </si>
  <si>
    <t>OV Vítkov</t>
  </si>
  <si>
    <t>* dokončená investiční akce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</si>
  <si>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</si>
  <si>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</si>
  <si>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</si>
  <si>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</si>
  <si>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Protipovodňová opatření - studie - spoluúčast na projektu LK</t>
  </si>
  <si>
    <t>zahrádkářská kolonie Sportovní</t>
  </si>
  <si>
    <t>fond oprav obecních bytů - převod z ř. 61 běžných výdajů</t>
  </si>
  <si>
    <t>ORM, HFO</t>
  </si>
  <si>
    <t>demolice č.p. 30 Dolní Vítkov + navazující vybudování parkoviště - hrazeno z Fondu mikroprojektů CZ-PL, CZ-D</t>
  </si>
  <si>
    <t>SDH Chrastava - rekonstrukce skladu PHM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</si>
  <si>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</si>
  <si>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</si>
  <si>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</si>
  <si>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</si>
  <si>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</si>
  <si>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</si>
  <si>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</si>
  <si>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</si>
  <si>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vl. podíl</t>
  </si>
  <si>
    <t>vl. podíl MMR</t>
  </si>
  <si>
    <t>chodník Vítkovská (hrazeno z FVI - RUD)</t>
  </si>
  <si>
    <t>ORM, MZe</t>
  </si>
  <si>
    <t>zateplení č.p. 709 (M klub)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</si>
  <si>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</si>
  <si>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</si>
  <si>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</si>
  <si>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</si>
  <si>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</si>
  <si>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</si>
  <si>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</si>
  <si>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</si>
  <si>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</si>
  <si>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</si>
  <si>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…………………………………………….</t>
  </si>
  <si>
    <t xml:space="preserve"> Ing. Michael Canov </t>
  </si>
  <si>
    <t xml:space="preserve">      starosta </t>
  </si>
  <si>
    <t>parkovací místa Střelecký Vrch - PD - rok 2018 a 2019 realizace - (hrazeno z FVI - RUD) I. i II. etapa</t>
  </si>
  <si>
    <t>rekonstrukce azylového domu</t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</si>
  <si>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</si>
  <si>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</si>
  <si>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</si>
  <si>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</si>
  <si>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>schválený rozpočet 2019</t>
  </si>
  <si>
    <t>nová přístupová komunikace do Andělské Hory</t>
  </si>
  <si>
    <t>Osadní výbor Andělská Hora - posilovací stroje</t>
  </si>
  <si>
    <t>hřiště MŠ Luční a MŠ Revoluční</t>
  </si>
  <si>
    <t>oplocení pomníku sv. J. Nepomuckého Andělská Hora</t>
  </si>
  <si>
    <t>ORM, OV</t>
  </si>
  <si>
    <t>4 x ukazatel rychlosti - Liberecká a Frýdlantská ul. + 2 x Vítkov</t>
  </si>
  <si>
    <t>parkovací místa Andělská Hora - náves</t>
  </si>
  <si>
    <t>dvoukřídlá brána u budovy kina</t>
  </si>
  <si>
    <t>klimatizace obřadní síň</t>
  </si>
  <si>
    <t>terasa Soptík</t>
  </si>
  <si>
    <t>náhrada za osobní vozidlo údržby</t>
  </si>
  <si>
    <t>parkovací místa Nový domov</t>
  </si>
  <si>
    <t>sedačky kino</t>
  </si>
  <si>
    <t>Projekt "Bezpečnostní opatření v ul. Vítkovská"</t>
  </si>
  <si>
    <t>vl. podíl, IROP, IPRÚ</t>
  </si>
  <si>
    <t>investiční dotace AVZO TSČ ČR - odhlučnění střelnice</t>
  </si>
  <si>
    <t>příprava projektů - (hrazeno z FVI - RUD)</t>
  </si>
  <si>
    <t>Projekt "Kanalizace Vítkovská" (hrazeno z FVI - RUD)</t>
  </si>
  <si>
    <t>vybudování výtahu v budově zdravotního střediska (hrazeno z FVI - RUD)</t>
  </si>
  <si>
    <t>Projekt "Kamerový systém"</t>
  </si>
  <si>
    <t>Projekt "Modernizace tělocvičny ZŠ Chrastava-budova Školní ul."</t>
  </si>
  <si>
    <t>ORM - vl. podíl k dotaci</t>
  </si>
  <si>
    <t>ORM, vl. podíl</t>
  </si>
  <si>
    <t>komunikace pod Střeleckým Vrchem - koordinace SVS (hrazeno z FVI - RUD)</t>
  </si>
  <si>
    <t>komunikace Na Hůrce, vč. dešťové kanalizace (hrazeno z FVI - RUD)</t>
  </si>
  <si>
    <t>Projekt "Rekonstrukce ZŠ Revoluční" - PD (hrazeno z FVI - RUD)</t>
  </si>
  <si>
    <t>schválený rozpočet 2020</t>
  </si>
  <si>
    <t>Investiční transfer do zahraničí "Lwowek Slaski"</t>
  </si>
  <si>
    <r>
      <t>rekonstrukce ul. Bílokostelecká - I. a</t>
    </r>
    <r>
      <rPr>
        <sz val="10"/>
        <rFont val="Arial CE"/>
        <family val="0"/>
      </rPr>
      <t xml:space="preserve"> II. etapa </t>
    </r>
    <r>
      <rPr>
        <sz val="10"/>
        <rFont val="Arial CE"/>
        <family val="2"/>
      </rPr>
      <t>(částečně hrazeno z FVI - RUD)</t>
    </r>
  </si>
  <si>
    <t>čerpadlo na napouštění cisteren dešťovou vodou</t>
  </si>
  <si>
    <t>Sklub</t>
  </si>
  <si>
    <t>UV-C pojízdná jednotka</t>
  </si>
  <si>
    <t>Společenský klub - úprava společných prostor</t>
  </si>
  <si>
    <t>4. změna rozpočtu 2020</t>
  </si>
  <si>
    <t>plošina s vybavením pro správu veřejného osvětlení</t>
  </si>
  <si>
    <t>dotace Interreg ČR - PL</t>
  </si>
  <si>
    <t>Projekt "Turistické atrakce Świerzawy a Chrastavy v novém světle" - hrazeno z fondu mikroprojektů - převod z ř. 10 běžných výdajů</t>
  </si>
  <si>
    <t>Projekt "rekonstrukce bývalého náhonu továrního objektu SEPP" - hrazeno z fondu mikroprojektů - převod z ř. 10 běžných výdajů</t>
  </si>
  <si>
    <t>přenosný laserový radar na měření rychlosti</t>
  </si>
  <si>
    <t xml:space="preserve">dokončení rekonstrukce CZT (centrální zásobování teplem)                </t>
  </si>
  <si>
    <t>fond voda - výplata investiční dotace na ČOV 4. žadateli</t>
  </si>
  <si>
    <t>5. změna rozpočtu 2020</t>
  </si>
  <si>
    <r>
      <t xml:space="preserve">Osadní výbor Vítkov - posilovací stroje, </t>
    </r>
    <r>
      <rPr>
        <sz val="10"/>
        <color indexed="10"/>
        <rFont val="Arial CE"/>
        <family val="0"/>
      </rPr>
      <t>herní prvky</t>
    </r>
  </si>
  <si>
    <t xml:space="preserve">                                                                            5. změna rozpočtu 2020 - rozpočtové opatření                                                 ZM 14.12.2020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</si>
</sst>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4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10"/>
      <name val="Arial CE"/>
      <family val="0"/>
    </font>
    <font>
      <sz val="9"/>
      <color indexed="10"/>
      <name val="Tahom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41" fontId="3" fillId="2" borderId="23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 wrapText="1"/>
    </xf>
    <xf numFmtId="0" fontId="0" fillId="3" borderId="2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0" borderId="35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41" fontId="3" fillId="2" borderId="29" xfId="0" applyNumberFormat="1" applyFont="1" applyFill="1" applyBorder="1" applyAlignment="1">
      <alignment vertical="center"/>
    </xf>
    <xf numFmtId="0" fontId="0" fillId="4" borderId="20" xfId="0" applyFont="1" applyFill="1" applyBorder="1" applyAlignment="1">
      <alignment vertical="center" wrapText="1"/>
    </xf>
    <xf numFmtId="41" fontId="3" fillId="2" borderId="23" xfId="0" applyNumberFormat="1" applyFont="1" applyFill="1" applyBorder="1" applyAlignment="1">
      <alignment vertical="center" wrapText="1"/>
    </xf>
    <xf numFmtId="41" fontId="3" fillId="2" borderId="24" xfId="0" applyNumberFormat="1" applyFont="1" applyFill="1" applyBorder="1" applyAlignment="1">
      <alignment vertical="center" wrapText="1"/>
    </xf>
    <xf numFmtId="0" fontId="0" fillId="4" borderId="16" xfId="0" applyFont="1" applyFill="1" applyBorder="1" applyAlignment="1">
      <alignment vertical="center" wrapText="1"/>
    </xf>
    <xf numFmtId="41" fontId="11" fillId="0" borderId="23" xfId="0" applyNumberFormat="1" applyFont="1" applyFill="1" applyBorder="1" applyAlignment="1">
      <alignment vertical="center"/>
    </xf>
    <xf numFmtId="41" fontId="11" fillId="0" borderId="23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 wrapText="1"/>
    </xf>
    <xf numFmtId="41" fontId="3" fillId="0" borderId="23" xfId="0" applyNumberFormat="1" applyFont="1" applyFill="1" applyBorder="1" applyAlignment="1">
      <alignment vertical="center"/>
    </xf>
    <xf numFmtId="41" fontId="11" fillId="0" borderId="25" xfId="0" applyNumberFormat="1" applyFont="1" applyFill="1" applyBorder="1" applyAlignment="1">
      <alignment vertical="center" wrapText="1"/>
    </xf>
    <xf numFmtId="41" fontId="11" fillId="0" borderId="24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41" fontId="3" fillId="0" borderId="23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wrapText="1"/>
    </xf>
    <xf numFmtId="0" fontId="0" fillId="3" borderId="33" xfId="0" applyFont="1" applyFill="1" applyBorder="1" applyAlignment="1">
      <alignment/>
    </xf>
    <xf numFmtId="0" fontId="0" fillId="3" borderId="33" xfId="0" applyFont="1" applyFill="1" applyBorder="1" applyAlignment="1">
      <alignment wrapText="1"/>
    </xf>
    <xf numFmtId="0" fontId="0" fillId="3" borderId="33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SheetLayoutView="100" workbookViewId="0" topLeftCell="A103">
      <selection activeCell="C120" sqref="C120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5.7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17" t="s">
        <v>16</v>
      </c>
      <c r="B1" s="117"/>
      <c r="C1" s="117"/>
      <c r="D1" s="117"/>
      <c r="E1" s="117"/>
      <c r="F1" s="117"/>
      <c r="G1" s="117"/>
      <c r="H1" s="117"/>
      <c r="I1" s="13"/>
      <c r="J1" s="2"/>
    </row>
    <row r="2" spans="1:10" ht="16.5" thickBot="1">
      <c r="A2" s="118" t="s">
        <v>141</v>
      </c>
      <c r="B2" s="119"/>
      <c r="C2" s="119"/>
      <c r="D2" s="119"/>
      <c r="E2" s="119"/>
      <c r="F2" s="119"/>
      <c r="G2" s="119"/>
      <c r="H2" s="119"/>
      <c r="I2" s="2"/>
      <c r="J2" s="2"/>
    </row>
    <row r="3" spans="1:8" ht="49.5" customHeight="1" thickBot="1">
      <c r="A3" s="23">
        <v>2020</v>
      </c>
      <c r="B3" s="11" t="s">
        <v>7</v>
      </c>
      <c r="C3" s="24" t="s">
        <v>4</v>
      </c>
      <c r="D3" s="4" t="s">
        <v>97</v>
      </c>
      <c r="E3" s="4" t="s">
        <v>124</v>
      </c>
      <c r="F3" s="4" t="s">
        <v>131</v>
      </c>
      <c r="G3" s="4" t="s">
        <v>139</v>
      </c>
      <c r="H3" s="9" t="s">
        <v>0</v>
      </c>
    </row>
    <row r="4" spans="1:8" ht="23.25" customHeight="1">
      <c r="A4" s="129" t="s">
        <v>1</v>
      </c>
      <c r="B4" s="12">
        <v>1</v>
      </c>
      <c r="C4" s="25" t="s">
        <v>38</v>
      </c>
      <c r="D4" s="6">
        <v>0</v>
      </c>
      <c r="E4" s="6">
        <v>4000</v>
      </c>
      <c r="F4" s="6">
        <v>4000</v>
      </c>
      <c r="G4" s="6">
        <v>4000</v>
      </c>
      <c r="H4" s="5" t="s">
        <v>2</v>
      </c>
    </row>
    <row r="5" spans="1:8" ht="23.25" customHeight="1">
      <c r="A5" s="130"/>
      <c r="B5" s="12">
        <v>2</v>
      </c>
      <c r="C5" s="25" t="s">
        <v>39</v>
      </c>
      <c r="D5" s="6">
        <v>0</v>
      </c>
      <c r="E5" s="6">
        <v>15568</v>
      </c>
      <c r="F5" s="6">
        <v>15568</v>
      </c>
      <c r="G5" s="6">
        <v>15568</v>
      </c>
      <c r="H5" s="5" t="s">
        <v>2</v>
      </c>
    </row>
    <row r="6" spans="1:8" ht="23.25" customHeight="1" thickBot="1">
      <c r="A6" s="130"/>
      <c r="B6" s="12">
        <v>3</v>
      </c>
      <c r="C6" s="25" t="s">
        <v>27</v>
      </c>
      <c r="D6" s="45">
        <v>1044</v>
      </c>
      <c r="E6" s="45">
        <v>1044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1"/>
      <c r="B7" s="31">
        <v>4</v>
      </c>
      <c r="C7" s="32" t="s">
        <v>3</v>
      </c>
      <c r="D7" s="33">
        <f>SUM(D4:D6)</f>
        <v>1044</v>
      </c>
      <c r="E7" s="33">
        <f>SUM(E4:E6)</f>
        <v>20612</v>
      </c>
      <c r="F7" s="33">
        <f>SUM(F4:F6)</f>
        <v>20612</v>
      </c>
      <c r="G7" s="33">
        <f>SUM(G4:G6)</f>
        <v>20612</v>
      </c>
      <c r="H7" s="30"/>
    </row>
    <row r="8" spans="1:9" ht="23.25" customHeight="1">
      <c r="A8" s="122"/>
      <c r="B8" s="38">
        <v>5</v>
      </c>
      <c r="C8" s="89" t="s">
        <v>45</v>
      </c>
      <c r="D8" s="88">
        <f>650-650</f>
        <v>0</v>
      </c>
      <c r="E8" s="46">
        <v>0</v>
      </c>
      <c r="F8" s="46">
        <v>0</v>
      </c>
      <c r="G8" s="46">
        <v>0</v>
      </c>
      <c r="H8" s="34" t="s">
        <v>5</v>
      </c>
      <c r="I8" s="20"/>
    </row>
    <row r="9" spans="1:8" ht="23.25" customHeight="1">
      <c r="A9" s="123"/>
      <c r="B9" s="39">
        <v>6</v>
      </c>
      <c r="C9" s="35" t="s">
        <v>9</v>
      </c>
      <c r="D9" s="47">
        <v>1000</v>
      </c>
      <c r="E9" s="47">
        <v>1000</v>
      </c>
      <c r="F9" s="47">
        <f>1000-1000</f>
        <v>0</v>
      </c>
      <c r="G9" s="47">
        <f>1000-1000</f>
        <v>0</v>
      </c>
      <c r="H9" s="3" t="s">
        <v>5</v>
      </c>
    </row>
    <row r="10" spans="1:8" ht="23.25" customHeight="1">
      <c r="A10" s="123"/>
      <c r="B10" s="39">
        <v>7</v>
      </c>
      <c r="C10" s="36" t="s">
        <v>8</v>
      </c>
      <c r="D10" s="47">
        <v>1100</v>
      </c>
      <c r="E10" s="47">
        <v>1500</v>
      </c>
      <c r="F10" s="47">
        <f>1500-1000</f>
        <v>500</v>
      </c>
      <c r="G10" s="47">
        <f>1500-1000</f>
        <v>500</v>
      </c>
      <c r="H10" s="3" t="s">
        <v>5</v>
      </c>
    </row>
    <row r="11" spans="1:8" ht="23.25" customHeight="1">
      <c r="A11" s="123"/>
      <c r="B11" s="39">
        <v>8</v>
      </c>
      <c r="C11" s="90" t="s">
        <v>40</v>
      </c>
      <c r="D11" s="47">
        <v>0</v>
      </c>
      <c r="E11" s="47">
        <v>0</v>
      </c>
      <c r="F11" s="47">
        <v>0</v>
      </c>
      <c r="G11" s="47">
        <v>0</v>
      </c>
      <c r="H11" s="3" t="s">
        <v>5</v>
      </c>
    </row>
    <row r="12" spans="1:8" ht="23.25" customHeight="1">
      <c r="A12" s="123"/>
      <c r="B12" s="39">
        <v>9</v>
      </c>
      <c r="C12" s="36" t="s">
        <v>6</v>
      </c>
      <c r="D12" s="47">
        <v>150</v>
      </c>
      <c r="E12" s="47">
        <v>0</v>
      </c>
      <c r="F12" s="47">
        <v>0</v>
      </c>
      <c r="G12" s="47">
        <v>0</v>
      </c>
      <c r="H12" s="3" t="s">
        <v>5</v>
      </c>
    </row>
    <row r="13" spans="1:8" ht="23.25" customHeight="1">
      <c r="A13" s="123"/>
      <c r="B13" s="39">
        <v>10</v>
      </c>
      <c r="C13" s="35" t="s">
        <v>114</v>
      </c>
      <c r="D13" s="47">
        <v>600</v>
      </c>
      <c r="E13" s="47">
        <v>2500</v>
      </c>
      <c r="F13" s="47">
        <f>2500-1000</f>
        <v>1500</v>
      </c>
      <c r="G13" s="47">
        <f>2500-1000</f>
        <v>1500</v>
      </c>
      <c r="H13" s="3" t="s">
        <v>5</v>
      </c>
    </row>
    <row r="14" spans="1:8" ht="23.25" customHeight="1">
      <c r="A14" s="123"/>
      <c r="B14" s="39">
        <v>11</v>
      </c>
      <c r="C14" s="90" t="s">
        <v>41</v>
      </c>
      <c r="D14" s="47">
        <v>0</v>
      </c>
      <c r="E14" s="47">
        <v>0</v>
      </c>
      <c r="F14" s="47">
        <v>0</v>
      </c>
      <c r="G14" s="47">
        <v>0</v>
      </c>
      <c r="H14" s="3" t="s">
        <v>5</v>
      </c>
    </row>
    <row r="15" spans="1:8" ht="23.25" customHeight="1">
      <c r="A15" s="123"/>
      <c r="B15" s="39">
        <v>12</v>
      </c>
      <c r="C15" s="35" t="s">
        <v>29</v>
      </c>
      <c r="D15" s="47">
        <v>300</v>
      </c>
      <c r="E15" s="98">
        <f>0+2000</f>
        <v>2000</v>
      </c>
      <c r="F15" s="47">
        <f>0+2000</f>
        <v>2000</v>
      </c>
      <c r="G15" s="98">
        <f>0+2000-1150</f>
        <v>850</v>
      </c>
      <c r="H15" s="3" t="s">
        <v>5</v>
      </c>
    </row>
    <row r="16" spans="1:8" ht="23.25" customHeight="1">
      <c r="A16" s="123"/>
      <c r="B16" s="39">
        <v>13</v>
      </c>
      <c r="C16" s="36" t="s">
        <v>79</v>
      </c>
      <c r="D16" s="47">
        <v>100</v>
      </c>
      <c r="E16" s="47">
        <v>0</v>
      </c>
      <c r="F16" s="47">
        <v>0</v>
      </c>
      <c r="G16" s="47">
        <v>0</v>
      </c>
      <c r="H16" s="3" t="s">
        <v>5</v>
      </c>
    </row>
    <row r="17" spans="1:8" ht="23.25" customHeight="1">
      <c r="A17" s="123"/>
      <c r="B17" s="39">
        <v>14</v>
      </c>
      <c r="C17" s="90" t="s">
        <v>42</v>
      </c>
      <c r="D17" s="47">
        <v>0</v>
      </c>
      <c r="E17" s="47"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3"/>
      <c r="B18" s="39">
        <v>15</v>
      </c>
      <c r="C18" s="36" t="s">
        <v>80</v>
      </c>
      <c r="D18" s="83">
        <v>1500</v>
      </c>
      <c r="E18" s="98">
        <f>0+29</f>
        <v>29</v>
      </c>
      <c r="F18" s="47">
        <f>0+29</f>
        <v>29</v>
      </c>
      <c r="G18" s="98">
        <f>0+29+9</f>
        <v>38</v>
      </c>
      <c r="H18" s="10" t="s">
        <v>5</v>
      </c>
    </row>
    <row r="19" spans="1:8" ht="23.25" customHeight="1">
      <c r="A19" s="123"/>
      <c r="B19" s="39">
        <v>16</v>
      </c>
      <c r="C19" s="36" t="s">
        <v>28</v>
      </c>
      <c r="D19" s="83">
        <f>100+200</f>
        <v>300</v>
      </c>
      <c r="E19" s="47">
        <v>0</v>
      </c>
      <c r="F19" s="47">
        <v>0</v>
      </c>
      <c r="G19" s="47">
        <v>0</v>
      </c>
      <c r="H19" s="10" t="s">
        <v>5</v>
      </c>
    </row>
    <row r="20" spans="1:8" ht="23.25" customHeight="1">
      <c r="A20" s="123"/>
      <c r="B20" s="39">
        <v>17</v>
      </c>
      <c r="C20" s="84" t="s">
        <v>11</v>
      </c>
      <c r="D20" s="47">
        <v>0</v>
      </c>
      <c r="E20" s="47">
        <v>0</v>
      </c>
      <c r="F20" s="47">
        <v>0</v>
      </c>
      <c r="G20" s="47">
        <v>0</v>
      </c>
      <c r="H20" s="10" t="s">
        <v>5</v>
      </c>
    </row>
    <row r="21" spans="1:9" ht="23.25" customHeight="1">
      <c r="A21" s="123"/>
      <c r="B21" s="39">
        <v>18</v>
      </c>
      <c r="C21" s="84" t="s">
        <v>43</v>
      </c>
      <c r="D21" s="47">
        <v>0</v>
      </c>
      <c r="E21" s="47">
        <v>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3"/>
      <c r="B22" s="39">
        <v>19</v>
      </c>
      <c r="C22" s="84" t="s">
        <v>83</v>
      </c>
      <c r="D22" s="47">
        <f>9500-4000</f>
        <v>5500</v>
      </c>
      <c r="E22" s="47">
        <v>0</v>
      </c>
      <c r="F22" s="47">
        <v>0</v>
      </c>
      <c r="G22" s="47">
        <v>0</v>
      </c>
      <c r="H22" s="10" t="s">
        <v>5</v>
      </c>
      <c r="I22" s="21"/>
    </row>
    <row r="23" spans="1:9" ht="23.25" customHeight="1">
      <c r="A23" s="123"/>
      <c r="B23" s="39">
        <v>20</v>
      </c>
      <c r="C23" s="85" t="s">
        <v>84</v>
      </c>
      <c r="D23" s="64">
        <v>4000</v>
      </c>
      <c r="E23" s="64">
        <v>0</v>
      </c>
      <c r="F23" s="64">
        <v>0</v>
      </c>
      <c r="G23" s="64">
        <v>0</v>
      </c>
      <c r="H23" s="41" t="s">
        <v>74</v>
      </c>
      <c r="I23" s="21"/>
    </row>
    <row r="24" spans="1:8" ht="23.25" customHeight="1">
      <c r="A24" s="123"/>
      <c r="B24" s="39">
        <v>21</v>
      </c>
      <c r="C24" s="84" t="s">
        <v>63</v>
      </c>
      <c r="D24" s="47">
        <v>0</v>
      </c>
      <c r="E24" s="47">
        <v>0</v>
      </c>
      <c r="F24" s="47">
        <v>0</v>
      </c>
      <c r="G24" s="47">
        <v>0</v>
      </c>
      <c r="H24" s="10" t="s">
        <v>5</v>
      </c>
    </row>
    <row r="25" spans="1:8" ht="23.25" customHeight="1">
      <c r="A25" s="123"/>
      <c r="B25" s="39">
        <v>22</v>
      </c>
      <c r="C25" s="36" t="s">
        <v>104</v>
      </c>
      <c r="D25" s="47">
        <v>0</v>
      </c>
      <c r="E25" s="47">
        <v>0</v>
      </c>
      <c r="F25" s="47">
        <v>0</v>
      </c>
      <c r="G25" s="47">
        <v>0</v>
      </c>
      <c r="H25" s="10" t="s">
        <v>14</v>
      </c>
    </row>
    <row r="26" spans="1:8" ht="23.25" customHeight="1">
      <c r="A26" s="123"/>
      <c r="B26" s="39">
        <v>23</v>
      </c>
      <c r="C26" s="84" t="s">
        <v>47</v>
      </c>
      <c r="D26" s="47">
        <v>0</v>
      </c>
      <c r="E26" s="47">
        <v>0</v>
      </c>
      <c r="F26" s="47">
        <v>0</v>
      </c>
      <c r="G26" s="47">
        <v>0</v>
      </c>
      <c r="H26" s="10" t="s">
        <v>5</v>
      </c>
    </row>
    <row r="27" spans="1:8" ht="23.25" customHeight="1">
      <c r="A27" s="123"/>
      <c r="B27" s="39">
        <v>24</v>
      </c>
      <c r="C27" s="84" t="s">
        <v>56</v>
      </c>
      <c r="D27" s="47">
        <v>0</v>
      </c>
      <c r="E27" s="47">
        <v>0</v>
      </c>
      <c r="F27" s="47">
        <v>0</v>
      </c>
      <c r="G27" s="47">
        <v>0</v>
      </c>
      <c r="H27" s="10" t="s">
        <v>5</v>
      </c>
    </row>
    <row r="28" spans="1:8" ht="23.25" customHeight="1">
      <c r="A28" s="123"/>
      <c r="B28" s="39">
        <v>25</v>
      </c>
      <c r="C28" s="84" t="s">
        <v>48</v>
      </c>
      <c r="D28" s="83">
        <v>156</v>
      </c>
      <c r="E28" s="47">
        <v>0</v>
      </c>
      <c r="F28" s="47">
        <v>0</v>
      </c>
      <c r="G28" s="47">
        <v>0</v>
      </c>
      <c r="H28" s="10" t="s">
        <v>5</v>
      </c>
    </row>
    <row r="29" spans="1:8" ht="23.25" customHeight="1">
      <c r="A29" s="123"/>
      <c r="B29" s="39">
        <v>26</v>
      </c>
      <c r="C29" s="36" t="s">
        <v>99</v>
      </c>
      <c r="D29" s="47">
        <v>0</v>
      </c>
      <c r="E29" s="47">
        <v>0</v>
      </c>
      <c r="F29" s="47">
        <v>0</v>
      </c>
      <c r="G29" s="47">
        <v>0</v>
      </c>
      <c r="H29" s="10" t="s">
        <v>102</v>
      </c>
    </row>
    <row r="30" spans="1:8" ht="23.25" customHeight="1">
      <c r="A30" s="123"/>
      <c r="B30" s="39">
        <v>27</v>
      </c>
      <c r="C30" s="36" t="s">
        <v>140</v>
      </c>
      <c r="D30" s="47">
        <v>0</v>
      </c>
      <c r="E30" s="47">
        <v>0</v>
      </c>
      <c r="F30" s="47">
        <v>0</v>
      </c>
      <c r="G30" s="98">
        <v>96</v>
      </c>
      <c r="H30" s="10" t="s">
        <v>102</v>
      </c>
    </row>
    <row r="31" spans="1:8" ht="23.25" customHeight="1">
      <c r="A31" s="123"/>
      <c r="B31" s="39">
        <v>28</v>
      </c>
      <c r="C31" s="36" t="s">
        <v>68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3"/>
      <c r="B32" s="39">
        <v>29</v>
      </c>
      <c r="C32" s="97" t="s">
        <v>121</v>
      </c>
      <c r="D32" s="47">
        <v>0</v>
      </c>
      <c r="E32" s="98">
        <f>0+3000</f>
        <v>3000</v>
      </c>
      <c r="F32" s="47">
        <f>0+3000</f>
        <v>3000</v>
      </c>
      <c r="G32" s="47">
        <f>0+3000</f>
        <v>3000</v>
      </c>
      <c r="H32" s="10" t="s">
        <v>5</v>
      </c>
    </row>
    <row r="33" spans="1:8" ht="23.25" customHeight="1">
      <c r="A33" s="123"/>
      <c r="B33" s="39">
        <v>30</v>
      </c>
      <c r="C33" s="97" t="s">
        <v>122</v>
      </c>
      <c r="D33" s="47">
        <v>0</v>
      </c>
      <c r="E33" s="98">
        <v>5000</v>
      </c>
      <c r="F33" s="47">
        <v>5000</v>
      </c>
      <c r="G33" s="98">
        <f>5000-800</f>
        <v>4200</v>
      </c>
      <c r="H33" s="10" t="s">
        <v>5</v>
      </c>
    </row>
    <row r="34" spans="1:8" ht="23.25" customHeight="1">
      <c r="A34" s="123"/>
      <c r="B34" s="39">
        <v>31</v>
      </c>
      <c r="C34" s="97" t="s">
        <v>100</v>
      </c>
      <c r="D34" s="47">
        <v>0</v>
      </c>
      <c r="E34" s="47">
        <v>0</v>
      </c>
      <c r="F34" s="47">
        <v>0</v>
      </c>
      <c r="G34" s="47">
        <v>0</v>
      </c>
      <c r="H34" s="10" t="s">
        <v>5</v>
      </c>
    </row>
    <row r="35" spans="1:8" ht="23.25" customHeight="1">
      <c r="A35" s="123"/>
      <c r="B35" s="39">
        <v>32</v>
      </c>
      <c r="C35" s="36" t="s">
        <v>33</v>
      </c>
      <c r="D35" s="47">
        <v>240</v>
      </c>
      <c r="E35" s="47">
        <v>0</v>
      </c>
      <c r="F35" s="47">
        <v>0</v>
      </c>
      <c r="G35" s="47">
        <v>0</v>
      </c>
      <c r="H35" s="10" t="s">
        <v>78</v>
      </c>
    </row>
    <row r="36" spans="1:8" ht="23.25" customHeight="1">
      <c r="A36" s="123"/>
      <c r="B36" s="39">
        <v>33</v>
      </c>
      <c r="C36" s="84" t="s">
        <v>58</v>
      </c>
      <c r="D36" s="47">
        <v>0</v>
      </c>
      <c r="E36" s="47">
        <v>0</v>
      </c>
      <c r="F36" s="47">
        <v>0</v>
      </c>
      <c r="G36" s="47">
        <v>0</v>
      </c>
      <c r="H36" s="10" t="s">
        <v>5</v>
      </c>
    </row>
    <row r="37" spans="1:8" ht="23.25" customHeight="1">
      <c r="A37" s="123"/>
      <c r="B37" s="39">
        <v>34</v>
      </c>
      <c r="C37" s="97" t="s">
        <v>107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3"/>
      <c r="B38" s="39">
        <v>35</v>
      </c>
      <c r="C38" s="84" t="s">
        <v>57</v>
      </c>
      <c r="D38" s="47">
        <v>0</v>
      </c>
      <c r="E38" s="47">
        <v>0</v>
      </c>
      <c r="F38" s="47">
        <v>0</v>
      </c>
      <c r="G38" s="47">
        <v>0</v>
      </c>
      <c r="H38" s="10" t="s">
        <v>5</v>
      </c>
    </row>
    <row r="39" spans="1:8" ht="23.25" customHeight="1">
      <c r="A39" s="123"/>
      <c r="B39" s="39">
        <v>36</v>
      </c>
      <c r="C39" s="97" t="s">
        <v>93</v>
      </c>
      <c r="D39" s="83">
        <v>600</v>
      </c>
      <c r="E39" s="47">
        <v>0</v>
      </c>
      <c r="F39" s="47">
        <v>0</v>
      </c>
      <c r="G39" s="47">
        <v>0</v>
      </c>
      <c r="H39" s="10" t="s">
        <v>5</v>
      </c>
    </row>
    <row r="40" spans="1:8" ht="23.25" customHeight="1" thickBot="1">
      <c r="A40" s="124"/>
      <c r="B40" s="59">
        <v>37</v>
      </c>
      <c r="C40" s="69" t="s">
        <v>44</v>
      </c>
      <c r="D40" s="70">
        <v>0</v>
      </c>
      <c r="E40" s="70"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26" t="s">
        <v>15</v>
      </c>
      <c r="B42" s="132"/>
      <c r="C42" s="132"/>
      <c r="D42" s="132"/>
      <c r="E42" s="132"/>
      <c r="F42" s="132"/>
      <c r="G42" s="132"/>
      <c r="H42" s="132"/>
      <c r="I42" s="76"/>
    </row>
    <row r="43" spans="1:8" ht="49.5" customHeight="1" thickBot="1">
      <c r="A43" s="80">
        <v>2020</v>
      </c>
      <c r="B43" s="79" t="s">
        <v>7</v>
      </c>
      <c r="C43" s="24" t="s">
        <v>4</v>
      </c>
      <c r="D43" s="4" t="s">
        <v>97</v>
      </c>
      <c r="E43" s="4" t="s">
        <v>124</v>
      </c>
      <c r="F43" s="4" t="s">
        <v>131</v>
      </c>
      <c r="G43" s="4" t="s">
        <v>139</v>
      </c>
      <c r="H43" s="9" t="s">
        <v>0</v>
      </c>
    </row>
    <row r="44" spans="1:8" ht="23.25" customHeight="1">
      <c r="A44" s="125"/>
      <c r="B44" s="106">
        <v>38</v>
      </c>
      <c r="C44" s="107" t="s">
        <v>110</v>
      </c>
      <c r="D44" s="46">
        <v>0</v>
      </c>
      <c r="E44" s="46">
        <v>200</v>
      </c>
      <c r="F44" s="46">
        <v>200</v>
      </c>
      <c r="G44" s="46">
        <v>200</v>
      </c>
      <c r="H44" s="108" t="s">
        <v>5</v>
      </c>
    </row>
    <row r="45" spans="1:8" ht="23.25" customHeight="1">
      <c r="A45" s="120"/>
      <c r="B45" s="12">
        <v>39</v>
      </c>
      <c r="C45" s="77" t="s">
        <v>81</v>
      </c>
      <c r="D45" s="47">
        <v>300</v>
      </c>
      <c r="E45" s="47">
        <v>0</v>
      </c>
      <c r="F45" s="47">
        <v>0</v>
      </c>
      <c r="G45" s="47">
        <v>0</v>
      </c>
      <c r="H45" s="10" t="s">
        <v>76</v>
      </c>
    </row>
    <row r="46" spans="1:8" ht="23.25" customHeight="1">
      <c r="A46" s="120"/>
      <c r="B46" s="12">
        <v>40</v>
      </c>
      <c r="C46" s="77" t="s">
        <v>108</v>
      </c>
      <c r="D46" s="47">
        <v>0</v>
      </c>
      <c r="E46" s="47">
        <v>0</v>
      </c>
      <c r="F46" s="47">
        <v>0</v>
      </c>
      <c r="G46" s="47">
        <v>0</v>
      </c>
      <c r="H46" s="10" t="s">
        <v>5</v>
      </c>
    </row>
    <row r="47" spans="1:8" ht="23.25" customHeight="1">
      <c r="A47" s="120"/>
      <c r="B47" s="12">
        <v>41</v>
      </c>
      <c r="C47" s="77" t="s">
        <v>106</v>
      </c>
      <c r="D47" s="47">
        <v>0</v>
      </c>
      <c r="E47" s="47">
        <v>0</v>
      </c>
      <c r="F47" s="47">
        <v>0</v>
      </c>
      <c r="G47" s="47">
        <v>0</v>
      </c>
      <c r="H47" s="10" t="s">
        <v>5</v>
      </c>
    </row>
    <row r="48" spans="1:8" ht="23.25" customHeight="1">
      <c r="A48" s="120"/>
      <c r="B48" s="12">
        <v>42</v>
      </c>
      <c r="C48" s="77" t="s">
        <v>103</v>
      </c>
      <c r="D48" s="47">
        <v>0</v>
      </c>
      <c r="E48" s="47">
        <v>0</v>
      </c>
      <c r="F48" s="47">
        <v>0</v>
      </c>
      <c r="G48" s="47">
        <v>0</v>
      </c>
      <c r="H48" s="10" t="s">
        <v>5</v>
      </c>
    </row>
    <row r="49" spans="1:8" ht="23.25" customHeight="1">
      <c r="A49" s="120"/>
      <c r="B49" s="12">
        <v>43</v>
      </c>
      <c r="C49" s="116" t="s">
        <v>64</v>
      </c>
      <c r="D49" s="83">
        <v>600</v>
      </c>
      <c r="E49" s="47">
        <v>0</v>
      </c>
      <c r="F49" s="47">
        <v>0</v>
      </c>
      <c r="G49" s="47">
        <v>0</v>
      </c>
      <c r="H49" s="10" t="s">
        <v>13</v>
      </c>
    </row>
    <row r="50" spans="1:8" ht="23.25" customHeight="1">
      <c r="A50" s="120"/>
      <c r="B50" s="12">
        <v>44</v>
      </c>
      <c r="C50" s="77" t="s">
        <v>126</v>
      </c>
      <c r="D50" s="47">
        <v>7000</v>
      </c>
      <c r="E50" s="98">
        <f>4000+8000</f>
        <v>12000</v>
      </c>
      <c r="F50" s="47">
        <f>4000+8000</f>
        <v>12000</v>
      </c>
      <c r="G50" s="47">
        <f>4000+8000</f>
        <v>12000</v>
      </c>
      <c r="H50" s="109" t="s">
        <v>5</v>
      </c>
    </row>
    <row r="51" spans="1:8" ht="23.25" customHeight="1">
      <c r="A51" s="120"/>
      <c r="B51" s="12">
        <v>45</v>
      </c>
      <c r="C51" s="116" t="s">
        <v>101</v>
      </c>
      <c r="D51" s="47">
        <v>0</v>
      </c>
      <c r="E51" s="47">
        <v>0</v>
      </c>
      <c r="F51" s="47">
        <v>0</v>
      </c>
      <c r="G51" s="47">
        <v>0</v>
      </c>
      <c r="H51" s="10" t="s">
        <v>5</v>
      </c>
    </row>
    <row r="52" spans="1:8" ht="23.25" customHeight="1">
      <c r="A52" s="120"/>
      <c r="B52" s="12">
        <v>46</v>
      </c>
      <c r="C52" s="77" t="s">
        <v>109</v>
      </c>
      <c r="D52" s="47">
        <v>0</v>
      </c>
      <c r="E52" s="47">
        <v>0</v>
      </c>
      <c r="F52" s="47">
        <v>0</v>
      </c>
      <c r="G52" s="47">
        <v>0</v>
      </c>
      <c r="H52" s="10" t="s">
        <v>5</v>
      </c>
    </row>
    <row r="53" spans="1:8" ht="23.25" customHeight="1">
      <c r="A53" s="120"/>
      <c r="B53" s="12">
        <v>47</v>
      </c>
      <c r="C53" s="77" t="s">
        <v>94</v>
      </c>
      <c r="D53" s="47">
        <v>0</v>
      </c>
      <c r="E53" s="47">
        <v>0</v>
      </c>
      <c r="F53" s="47">
        <v>0</v>
      </c>
      <c r="G53" s="47">
        <v>0</v>
      </c>
      <c r="H53" s="10" t="s">
        <v>5</v>
      </c>
    </row>
    <row r="54" spans="1:8" ht="23.25" customHeight="1">
      <c r="A54" s="120"/>
      <c r="B54" s="12">
        <v>48</v>
      </c>
      <c r="C54" s="77" t="s">
        <v>95</v>
      </c>
      <c r="D54" s="83">
        <f>30</f>
        <v>30</v>
      </c>
      <c r="E54" s="47">
        <v>0</v>
      </c>
      <c r="F54" s="47">
        <v>0</v>
      </c>
      <c r="G54" s="47">
        <v>0</v>
      </c>
      <c r="H54" s="110" t="s">
        <v>5</v>
      </c>
    </row>
    <row r="55" spans="1:8" ht="23.25" customHeight="1">
      <c r="A55" s="120"/>
      <c r="B55" s="12">
        <v>49</v>
      </c>
      <c r="C55" s="116" t="s">
        <v>105</v>
      </c>
      <c r="D55" s="47">
        <v>0</v>
      </c>
      <c r="E55" s="47">
        <v>0</v>
      </c>
      <c r="F55" s="47">
        <v>0</v>
      </c>
      <c r="G55" s="47">
        <v>0</v>
      </c>
      <c r="H55" s="10" t="s">
        <v>5</v>
      </c>
    </row>
    <row r="56" spans="1:8" ht="23.25" customHeight="1">
      <c r="A56" s="120"/>
      <c r="B56" s="12">
        <v>50</v>
      </c>
      <c r="C56" s="116" t="s">
        <v>52</v>
      </c>
      <c r="D56" s="83">
        <v>3000</v>
      </c>
      <c r="E56" s="47">
        <v>0</v>
      </c>
      <c r="F56" s="47">
        <v>0</v>
      </c>
      <c r="G56" s="47">
        <v>0</v>
      </c>
      <c r="H56" s="10" t="s">
        <v>5</v>
      </c>
    </row>
    <row r="57" spans="1:8" ht="23.25" customHeight="1">
      <c r="A57" s="120"/>
      <c r="B57" s="12">
        <v>51</v>
      </c>
      <c r="C57" s="77" t="s">
        <v>75</v>
      </c>
      <c r="D57" s="47">
        <v>1000</v>
      </c>
      <c r="E57" s="98">
        <f>0+4000</f>
        <v>4000</v>
      </c>
      <c r="F57" s="47">
        <f>0+4000-2000</f>
        <v>2000</v>
      </c>
      <c r="G57" s="47">
        <f>0+4000-2000</f>
        <v>2000</v>
      </c>
      <c r="H57" s="10" t="s">
        <v>120</v>
      </c>
    </row>
    <row r="58" spans="1:8" ht="23.25" customHeight="1">
      <c r="A58" s="120"/>
      <c r="B58" s="12">
        <v>52</v>
      </c>
      <c r="C58" s="77" t="s">
        <v>87</v>
      </c>
      <c r="D58" s="83">
        <f>3000-2000</f>
        <v>1000</v>
      </c>
      <c r="E58" s="47">
        <v>0</v>
      </c>
      <c r="F58" s="47">
        <v>0</v>
      </c>
      <c r="G58" s="47">
        <v>0</v>
      </c>
      <c r="H58" s="10" t="s">
        <v>5</v>
      </c>
    </row>
    <row r="59" spans="1:8" ht="23.25" customHeight="1">
      <c r="A59" s="120"/>
      <c r="B59" s="12">
        <v>53</v>
      </c>
      <c r="C59" s="77" t="s">
        <v>35</v>
      </c>
      <c r="D59" s="83">
        <v>0</v>
      </c>
      <c r="E59" s="47">
        <v>0</v>
      </c>
      <c r="F59" s="47">
        <v>0</v>
      </c>
      <c r="G59" s="47">
        <v>0</v>
      </c>
      <c r="H59" s="10" t="s">
        <v>13</v>
      </c>
    </row>
    <row r="60" spans="1:8" ht="23.25" customHeight="1">
      <c r="A60" s="120"/>
      <c r="B60" s="12">
        <v>54</v>
      </c>
      <c r="C60" s="77" t="s">
        <v>137</v>
      </c>
      <c r="D60" s="47">
        <v>6000</v>
      </c>
      <c r="E60" s="47">
        <v>0</v>
      </c>
      <c r="F60" s="98">
        <f>0+102+107</f>
        <v>209</v>
      </c>
      <c r="G60" s="98">
        <f>0+102+107+2976</f>
        <v>3185</v>
      </c>
      <c r="H60" s="10" t="s">
        <v>5</v>
      </c>
    </row>
    <row r="61" spans="1:8" ht="23.25" customHeight="1">
      <c r="A61" s="120"/>
      <c r="B61" s="12">
        <v>55</v>
      </c>
      <c r="C61" s="77" t="s">
        <v>17</v>
      </c>
      <c r="D61" s="47">
        <v>100</v>
      </c>
      <c r="E61" s="47">
        <v>0</v>
      </c>
      <c r="F61" s="47">
        <v>0</v>
      </c>
      <c r="G61" s="47">
        <v>0</v>
      </c>
      <c r="H61" s="10" t="s">
        <v>5</v>
      </c>
    </row>
    <row r="62" spans="1:8" ht="23.25" customHeight="1">
      <c r="A62" s="120"/>
      <c r="B62" s="12">
        <v>56</v>
      </c>
      <c r="C62" s="78" t="s">
        <v>77</v>
      </c>
      <c r="D62" s="47">
        <v>0</v>
      </c>
      <c r="E62" s="47">
        <v>0</v>
      </c>
      <c r="F62" s="47">
        <v>0</v>
      </c>
      <c r="G62" s="47">
        <v>0</v>
      </c>
      <c r="H62" s="10" t="s">
        <v>5</v>
      </c>
    </row>
    <row r="63" spans="1:8" ht="23.25" customHeight="1">
      <c r="A63" s="120"/>
      <c r="B63" s="12">
        <v>57</v>
      </c>
      <c r="C63" s="114" t="s">
        <v>55</v>
      </c>
      <c r="D63" s="83">
        <v>232</v>
      </c>
      <c r="E63" s="47">
        <v>0</v>
      </c>
      <c r="F63" s="47">
        <v>0</v>
      </c>
      <c r="G63" s="47">
        <v>0</v>
      </c>
      <c r="H63" s="110" t="s">
        <v>53</v>
      </c>
    </row>
    <row r="64" spans="1:8" ht="23.25" customHeight="1">
      <c r="A64" s="120"/>
      <c r="B64" s="12">
        <v>58</v>
      </c>
      <c r="C64" s="115" t="s">
        <v>91</v>
      </c>
      <c r="D64" s="83">
        <v>6700</v>
      </c>
      <c r="E64" s="47">
        <v>0</v>
      </c>
      <c r="F64" s="47">
        <v>0</v>
      </c>
      <c r="G64" s="47">
        <v>0</v>
      </c>
      <c r="H64" s="10" t="s">
        <v>5</v>
      </c>
    </row>
    <row r="65" spans="1:10" ht="23.25" customHeight="1">
      <c r="A65" s="120"/>
      <c r="B65" s="12">
        <v>59</v>
      </c>
      <c r="C65" s="78" t="s">
        <v>65</v>
      </c>
      <c r="D65" s="47">
        <v>0</v>
      </c>
      <c r="E65" s="47">
        <v>0</v>
      </c>
      <c r="F65" s="47">
        <v>0</v>
      </c>
      <c r="G65" s="47">
        <v>0</v>
      </c>
      <c r="H65" s="10" t="s">
        <v>66</v>
      </c>
      <c r="J65" s="56"/>
    </row>
    <row r="66" spans="1:8" ht="23.25" customHeight="1">
      <c r="A66" s="120"/>
      <c r="B66" s="12">
        <v>60</v>
      </c>
      <c r="C66" s="78" t="s">
        <v>59</v>
      </c>
      <c r="D66" s="83">
        <v>70</v>
      </c>
      <c r="E66" s="47">
        <v>70</v>
      </c>
      <c r="F66" s="47">
        <v>70</v>
      </c>
      <c r="G66" s="47">
        <v>70</v>
      </c>
      <c r="H66" s="10" t="s">
        <v>5</v>
      </c>
    </row>
    <row r="67" spans="1:8" ht="23.25" customHeight="1">
      <c r="A67" s="120"/>
      <c r="B67" s="12">
        <v>61</v>
      </c>
      <c r="C67" s="78" t="s">
        <v>23</v>
      </c>
      <c r="D67" s="47">
        <v>0</v>
      </c>
      <c r="E67" s="101">
        <v>0</v>
      </c>
      <c r="F67" s="101">
        <v>0</v>
      </c>
      <c r="G67" s="101">
        <v>0</v>
      </c>
      <c r="H67" s="10" t="s">
        <v>5</v>
      </c>
    </row>
    <row r="68" spans="1:8" ht="23.25" customHeight="1">
      <c r="A68" s="120"/>
      <c r="B68" s="12">
        <v>62</v>
      </c>
      <c r="C68" s="77" t="s">
        <v>36</v>
      </c>
      <c r="D68" s="47">
        <v>0</v>
      </c>
      <c r="E68" s="47">
        <v>0</v>
      </c>
      <c r="F68" s="47">
        <v>0</v>
      </c>
      <c r="G68" s="47">
        <v>0</v>
      </c>
      <c r="H68" s="10" t="s">
        <v>5</v>
      </c>
    </row>
    <row r="69" spans="1:8" ht="23.25" customHeight="1" thickBot="1">
      <c r="A69" s="121"/>
      <c r="B69" s="111">
        <v>63</v>
      </c>
      <c r="C69" s="112" t="s">
        <v>46</v>
      </c>
      <c r="D69" s="70">
        <v>200</v>
      </c>
      <c r="E69" s="70">
        <v>200</v>
      </c>
      <c r="F69" s="70">
        <v>200</v>
      </c>
      <c r="G69" s="70">
        <v>200</v>
      </c>
      <c r="H69" s="57" t="s">
        <v>32</v>
      </c>
    </row>
    <row r="70" spans="1:8" ht="23.25" customHeight="1">
      <c r="A70" s="120"/>
      <c r="B70" s="71">
        <v>64</v>
      </c>
      <c r="C70" s="43" t="s">
        <v>22</v>
      </c>
      <c r="D70" s="50">
        <v>0</v>
      </c>
      <c r="E70" s="50">
        <v>0</v>
      </c>
      <c r="F70" s="50">
        <v>0</v>
      </c>
      <c r="G70" s="50">
        <v>0</v>
      </c>
      <c r="H70" s="44" t="s">
        <v>24</v>
      </c>
    </row>
    <row r="71" spans="1:8" ht="23.25" customHeight="1">
      <c r="A71" s="120"/>
      <c r="B71" s="40">
        <v>65</v>
      </c>
      <c r="C71" s="37" t="s">
        <v>21</v>
      </c>
      <c r="D71" s="48">
        <v>0</v>
      </c>
      <c r="E71" s="48">
        <v>0</v>
      </c>
      <c r="F71" s="48">
        <v>0</v>
      </c>
      <c r="G71" s="48">
        <v>0</v>
      </c>
      <c r="H71" s="10" t="s">
        <v>24</v>
      </c>
    </row>
    <row r="72" spans="1:8" ht="23.25" customHeight="1">
      <c r="A72" s="120"/>
      <c r="B72" s="40">
        <v>66</v>
      </c>
      <c r="C72" s="113" t="s">
        <v>85</v>
      </c>
      <c r="D72" s="95">
        <v>23000</v>
      </c>
      <c r="E72" s="48">
        <v>0</v>
      </c>
      <c r="F72" s="48">
        <f>0+112+57</f>
        <v>169</v>
      </c>
      <c r="G72" s="48">
        <f>0+112+57</f>
        <v>169</v>
      </c>
      <c r="H72" s="10" t="s">
        <v>25</v>
      </c>
    </row>
    <row r="73" spans="1:8" ht="23.25" customHeight="1">
      <c r="A73" s="120"/>
      <c r="B73" s="40">
        <v>67</v>
      </c>
      <c r="C73" s="113" t="s">
        <v>85</v>
      </c>
      <c r="D73" s="96">
        <v>49000</v>
      </c>
      <c r="E73" s="49">
        <v>0</v>
      </c>
      <c r="F73" s="49">
        <v>0</v>
      </c>
      <c r="G73" s="49">
        <v>0</v>
      </c>
      <c r="H73" s="41" t="s">
        <v>49</v>
      </c>
    </row>
    <row r="74" spans="1:8" ht="23.25" customHeight="1">
      <c r="A74" s="120"/>
      <c r="B74" s="40">
        <v>68</v>
      </c>
      <c r="C74" s="36" t="s">
        <v>111</v>
      </c>
      <c r="D74" s="48">
        <v>0</v>
      </c>
      <c r="E74" s="48">
        <v>0</v>
      </c>
      <c r="F74" s="48">
        <v>0</v>
      </c>
      <c r="G74" s="48">
        <v>0</v>
      </c>
      <c r="H74" s="10" t="s">
        <v>112</v>
      </c>
    </row>
    <row r="75" spans="1:8" ht="23.25" customHeight="1">
      <c r="A75" s="120"/>
      <c r="B75" s="40">
        <v>69</v>
      </c>
      <c r="C75" s="36" t="s">
        <v>115</v>
      </c>
      <c r="D75" s="48">
        <v>0</v>
      </c>
      <c r="E75" s="99">
        <f>15000-15000</f>
        <v>0</v>
      </c>
      <c r="F75" s="105">
        <f>15000-15000</f>
        <v>0</v>
      </c>
      <c r="G75" s="105">
        <f>15000-15000</f>
        <v>0</v>
      </c>
      <c r="H75" s="41" t="s">
        <v>49</v>
      </c>
    </row>
    <row r="76" spans="1:8" ht="23.25" customHeight="1">
      <c r="A76" s="120"/>
      <c r="B76" s="40">
        <v>70</v>
      </c>
      <c r="C76" s="37" t="s">
        <v>18</v>
      </c>
      <c r="D76" s="48">
        <v>0</v>
      </c>
      <c r="E76" s="48">
        <v>0</v>
      </c>
      <c r="F76" s="48">
        <v>0</v>
      </c>
      <c r="G76" s="48">
        <v>0</v>
      </c>
      <c r="H76" s="10" t="s">
        <v>26</v>
      </c>
    </row>
    <row r="77" spans="1:8" ht="23.25" customHeight="1">
      <c r="A77" s="120"/>
      <c r="B77" s="40">
        <v>71</v>
      </c>
      <c r="C77" s="37" t="s">
        <v>20</v>
      </c>
      <c r="D77" s="48">
        <v>0</v>
      </c>
      <c r="E77" s="48">
        <v>0</v>
      </c>
      <c r="F77" s="48">
        <v>0</v>
      </c>
      <c r="G77" s="48">
        <v>0</v>
      </c>
      <c r="H77" s="10" t="s">
        <v>25</v>
      </c>
    </row>
    <row r="78" spans="1:8" ht="23.25" customHeight="1">
      <c r="A78" s="120"/>
      <c r="B78" s="40">
        <v>72</v>
      </c>
      <c r="C78" s="37" t="s">
        <v>34</v>
      </c>
      <c r="D78" s="48">
        <v>0</v>
      </c>
      <c r="E78" s="48">
        <v>0</v>
      </c>
      <c r="F78" s="48">
        <v>0</v>
      </c>
      <c r="G78" s="48">
        <v>0</v>
      </c>
      <c r="H78" s="10" t="s">
        <v>30</v>
      </c>
    </row>
    <row r="79" spans="1:8" ht="23.25" customHeight="1">
      <c r="A79" s="120"/>
      <c r="B79" s="40">
        <v>73</v>
      </c>
      <c r="C79" s="37" t="s">
        <v>67</v>
      </c>
      <c r="D79" s="48">
        <v>1000</v>
      </c>
      <c r="E79" s="48">
        <v>0</v>
      </c>
      <c r="F79" s="48">
        <v>0</v>
      </c>
      <c r="G79" s="48">
        <v>0</v>
      </c>
      <c r="H79" s="10" t="s">
        <v>24</v>
      </c>
    </row>
    <row r="80" spans="1:8" ht="23.25" customHeight="1">
      <c r="A80" s="120"/>
      <c r="B80" s="40">
        <v>74</v>
      </c>
      <c r="C80" s="42" t="s">
        <v>19</v>
      </c>
      <c r="D80" s="49">
        <v>0</v>
      </c>
      <c r="E80" s="49">
        <v>0</v>
      </c>
      <c r="F80" s="49">
        <v>0</v>
      </c>
      <c r="G80" s="49">
        <v>0</v>
      </c>
      <c r="H80" s="41" t="s">
        <v>25</v>
      </c>
    </row>
    <row r="81" spans="1:8" ht="23.25" customHeight="1">
      <c r="A81" s="120"/>
      <c r="B81" s="40">
        <v>75</v>
      </c>
      <c r="C81" s="42" t="s">
        <v>31</v>
      </c>
      <c r="D81" s="49">
        <v>0</v>
      </c>
      <c r="E81" s="49">
        <v>0</v>
      </c>
      <c r="F81" s="49">
        <v>0</v>
      </c>
      <c r="G81" s="49">
        <v>0</v>
      </c>
      <c r="H81" s="41" t="s">
        <v>30</v>
      </c>
    </row>
    <row r="82" spans="1:8" ht="23.25" customHeight="1">
      <c r="A82" s="120"/>
      <c r="B82" s="40">
        <v>76</v>
      </c>
      <c r="C82" s="42" t="s">
        <v>123</v>
      </c>
      <c r="D82" s="96">
        <v>1000</v>
      </c>
      <c r="E82" s="100">
        <f>0+1500</f>
        <v>1500</v>
      </c>
      <c r="F82" s="49">
        <f>0+1500-1500</f>
        <v>0</v>
      </c>
      <c r="G82" s="49">
        <f>0+1500-1500</f>
        <v>0</v>
      </c>
      <c r="H82" s="41" t="s">
        <v>5</v>
      </c>
    </row>
    <row r="83" spans="1:10" ht="23.25" customHeight="1" thickBot="1">
      <c r="A83" s="121"/>
      <c r="B83" s="59">
        <v>77</v>
      </c>
      <c r="C83" s="104" t="s">
        <v>118</v>
      </c>
      <c r="D83" s="51">
        <v>0</v>
      </c>
      <c r="E83" s="102">
        <v>500</v>
      </c>
      <c r="F83" s="51">
        <v>500</v>
      </c>
      <c r="G83" s="51">
        <v>500</v>
      </c>
      <c r="H83" s="57" t="s">
        <v>119</v>
      </c>
      <c r="J83" s="58"/>
    </row>
    <row r="84" spans="1:10" ht="49.5" customHeight="1">
      <c r="A84" s="126" t="s">
        <v>50</v>
      </c>
      <c r="B84" s="132"/>
      <c r="C84" s="132"/>
      <c r="D84" s="132"/>
      <c r="E84" s="132"/>
      <c r="F84" s="132"/>
      <c r="G84" s="132"/>
      <c r="H84" s="132"/>
      <c r="J84" s="58"/>
    </row>
    <row r="85" spans="1:10" ht="23.25" customHeight="1" thickBot="1">
      <c r="A85" s="126"/>
      <c r="B85" s="132"/>
      <c r="C85" s="132"/>
      <c r="D85" s="132"/>
      <c r="E85" s="132"/>
      <c r="F85" s="132"/>
      <c r="G85" s="132"/>
      <c r="H85" s="132"/>
      <c r="J85" s="58"/>
    </row>
    <row r="86" spans="1:10" ht="49.5" customHeight="1" thickBot="1">
      <c r="A86" s="23">
        <v>2020</v>
      </c>
      <c r="B86" s="11" t="s">
        <v>7</v>
      </c>
      <c r="C86" s="24" t="s">
        <v>4</v>
      </c>
      <c r="D86" s="4" t="s">
        <v>97</v>
      </c>
      <c r="E86" s="4" t="s">
        <v>124</v>
      </c>
      <c r="F86" s="4" t="s">
        <v>131</v>
      </c>
      <c r="G86" s="4" t="s">
        <v>139</v>
      </c>
      <c r="H86" s="9" t="s">
        <v>0</v>
      </c>
      <c r="J86" s="58"/>
    </row>
    <row r="87" spans="1:8" ht="23.25" customHeight="1">
      <c r="A87" s="125"/>
      <c r="B87" s="61">
        <v>78</v>
      </c>
      <c r="C87" s="91" t="s">
        <v>82</v>
      </c>
      <c r="D87" s="93">
        <v>1600</v>
      </c>
      <c r="E87" s="62">
        <v>0</v>
      </c>
      <c r="F87" s="62">
        <v>0</v>
      </c>
      <c r="G87" s="62">
        <v>0</v>
      </c>
      <c r="H87" s="63" t="s">
        <v>5</v>
      </c>
    </row>
    <row r="88" spans="1:8" ht="23.25" customHeight="1">
      <c r="A88" s="120"/>
      <c r="B88" s="39">
        <v>79</v>
      </c>
      <c r="C88" s="36" t="s">
        <v>12</v>
      </c>
      <c r="D88" s="47">
        <v>1000</v>
      </c>
      <c r="E88" s="47">
        <v>500</v>
      </c>
      <c r="F88" s="47">
        <f>500+500-500</f>
        <v>500</v>
      </c>
      <c r="G88" s="47">
        <f>500+500-500</f>
        <v>500</v>
      </c>
      <c r="H88" s="10" t="s">
        <v>5</v>
      </c>
    </row>
    <row r="89" spans="1:8" ht="23.25" customHeight="1">
      <c r="A89" s="120"/>
      <c r="B89" s="39">
        <v>80</v>
      </c>
      <c r="C89" s="92" t="s">
        <v>134</v>
      </c>
      <c r="D89" s="47">
        <v>0</v>
      </c>
      <c r="E89" s="47">
        <v>0</v>
      </c>
      <c r="F89" s="98">
        <v>455</v>
      </c>
      <c r="G89" s="47">
        <v>455</v>
      </c>
      <c r="H89" s="109" t="s">
        <v>133</v>
      </c>
    </row>
    <row r="90" spans="1:8" ht="23.25" customHeight="1">
      <c r="A90" s="120"/>
      <c r="B90" s="40">
        <v>81</v>
      </c>
      <c r="C90" s="36" t="s">
        <v>135</v>
      </c>
      <c r="D90" s="47">
        <v>0</v>
      </c>
      <c r="E90" s="47">
        <v>0</v>
      </c>
      <c r="F90" s="98">
        <v>1545</v>
      </c>
      <c r="G90" s="47">
        <v>1545</v>
      </c>
      <c r="H90" s="109" t="s">
        <v>133</v>
      </c>
    </row>
    <row r="91" spans="1:8" ht="23.25" customHeight="1">
      <c r="A91" s="120"/>
      <c r="B91" s="40">
        <v>82</v>
      </c>
      <c r="C91" s="85" t="s">
        <v>96</v>
      </c>
      <c r="D91" s="83">
        <v>2000</v>
      </c>
      <c r="E91" s="47">
        <v>0</v>
      </c>
      <c r="F91" s="47">
        <v>0</v>
      </c>
      <c r="G91" s="47">
        <v>0</v>
      </c>
      <c r="H91" s="41" t="s">
        <v>5</v>
      </c>
    </row>
    <row r="92" spans="1:8" ht="23.25" customHeight="1">
      <c r="A92" s="120"/>
      <c r="B92" s="40">
        <v>83</v>
      </c>
      <c r="C92" s="60" t="s">
        <v>98</v>
      </c>
      <c r="D92" s="47">
        <v>0</v>
      </c>
      <c r="E92" s="47">
        <v>0</v>
      </c>
      <c r="F92" s="47">
        <v>0</v>
      </c>
      <c r="G92" s="47">
        <v>0</v>
      </c>
      <c r="H92" s="41" t="s">
        <v>5</v>
      </c>
    </row>
    <row r="93" spans="1:8" ht="23.25" customHeight="1">
      <c r="A93" s="120"/>
      <c r="B93" s="40">
        <v>84</v>
      </c>
      <c r="C93" s="60" t="s">
        <v>92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0"/>
      <c r="B94" s="40">
        <v>85</v>
      </c>
      <c r="C94" s="60" t="s">
        <v>132</v>
      </c>
      <c r="D94" s="47">
        <v>0</v>
      </c>
      <c r="E94" s="47">
        <v>0</v>
      </c>
      <c r="F94" s="98">
        <v>700</v>
      </c>
      <c r="G94" s="47">
        <v>700</v>
      </c>
      <c r="H94" s="81" t="s">
        <v>5</v>
      </c>
    </row>
    <row r="95" spans="1:8" ht="22.5" customHeight="1">
      <c r="A95" s="120"/>
      <c r="B95" s="40">
        <v>86</v>
      </c>
      <c r="C95" s="60" t="s">
        <v>61</v>
      </c>
      <c r="D95" s="47">
        <v>0</v>
      </c>
      <c r="E95" s="47">
        <v>0</v>
      </c>
      <c r="F95" s="98">
        <f>0+337+673</f>
        <v>1010</v>
      </c>
      <c r="G95" s="47">
        <f>0+337+673</f>
        <v>1010</v>
      </c>
      <c r="H95" s="41" t="s">
        <v>5</v>
      </c>
    </row>
    <row r="96" spans="1:8" ht="23.25" customHeight="1">
      <c r="A96" s="120"/>
      <c r="B96" s="40">
        <v>87</v>
      </c>
      <c r="C96" s="94" t="s">
        <v>60</v>
      </c>
      <c r="D96" s="83">
        <v>450</v>
      </c>
      <c r="E96" s="47">
        <v>0</v>
      </c>
      <c r="F96" s="47">
        <v>0</v>
      </c>
      <c r="G96" s="47">
        <v>0</v>
      </c>
      <c r="H96" s="41" t="s">
        <v>5</v>
      </c>
    </row>
    <row r="97" spans="1:8" ht="23.25" customHeight="1">
      <c r="A97" s="120"/>
      <c r="B97" s="40">
        <v>88</v>
      </c>
      <c r="C97" s="85" t="s">
        <v>69</v>
      </c>
      <c r="D97" s="47">
        <v>409</v>
      </c>
      <c r="E97" s="47">
        <v>0</v>
      </c>
      <c r="F97" s="47">
        <v>0</v>
      </c>
      <c r="G97" s="47">
        <v>0</v>
      </c>
      <c r="H97" s="41" t="s">
        <v>62</v>
      </c>
    </row>
    <row r="98" spans="1:8" ht="23.25" customHeight="1">
      <c r="A98" s="120"/>
      <c r="B98" s="40">
        <v>89</v>
      </c>
      <c r="C98" s="60" t="s">
        <v>138</v>
      </c>
      <c r="D98" s="64">
        <v>0</v>
      </c>
      <c r="E98" s="64">
        <v>0</v>
      </c>
      <c r="F98" s="103">
        <f>0+160+80+80</f>
        <v>320</v>
      </c>
      <c r="G98" s="64">
        <f>0+160+80+80</f>
        <v>320</v>
      </c>
      <c r="H98" s="41" t="s">
        <v>5</v>
      </c>
    </row>
    <row r="99" spans="1:8" ht="23.25" customHeight="1">
      <c r="A99" s="120"/>
      <c r="B99" s="40">
        <v>90</v>
      </c>
      <c r="C99" s="60" t="s">
        <v>136</v>
      </c>
      <c r="D99" s="64">
        <v>0</v>
      </c>
      <c r="E99" s="64">
        <v>0</v>
      </c>
      <c r="F99" s="103">
        <v>600</v>
      </c>
      <c r="G99" s="64">
        <v>600</v>
      </c>
      <c r="H99" s="41" t="s">
        <v>37</v>
      </c>
    </row>
    <row r="100" spans="1:8" ht="23.25" customHeight="1">
      <c r="A100" s="120"/>
      <c r="B100" s="40">
        <v>91</v>
      </c>
      <c r="C100" s="94" t="s">
        <v>130</v>
      </c>
      <c r="D100" s="64">
        <v>0</v>
      </c>
      <c r="E100" s="64">
        <v>0</v>
      </c>
      <c r="F100" s="64">
        <v>110</v>
      </c>
      <c r="G100" s="64">
        <v>110</v>
      </c>
      <c r="H100" s="41" t="s">
        <v>128</v>
      </c>
    </row>
    <row r="101" spans="1:8" ht="23.25" customHeight="1">
      <c r="A101" s="120"/>
      <c r="B101" s="40">
        <v>92</v>
      </c>
      <c r="C101" s="60" t="s">
        <v>129</v>
      </c>
      <c r="D101" s="64">
        <v>0</v>
      </c>
      <c r="E101" s="64">
        <v>0</v>
      </c>
      <c r="F101" s="64">
        <v>56</v>
      </c>
      <c r="G101" s="64">
        <v>56</v>
      </c>
      <c r="H101" s="41" t="s">
        <v>5</v>
      </c>
    </row>
    <row r="102" spans="1:8" ht="23.25" customHeight="1">
      <c r="A102" s="120"/>
      <c r="B102" s="40">
        <v>93</v>
      </c>
      <c r="C102" s="60" t="s">
        <v>116</v>
      </c>
      <c r="D102" s="64">
        <v>0</v>
      </c>
      <c r="E102" s="64">
        <v>4000</v>
      </c>
      <c r="F102" s="64">
        <v>4000</v>
      </c>
      <c r="G102" s="64">
        <v>4000</v>
      </c>
      <c r="H102" s="41" t="s">
        <v>5</v>
      </c>
    </row>
    <row r="103" spans="1:8" ht="23.25" customHeight="1">
      <c r="A103" s="120"/>
      <c r="B103" s="40">
        <v>94</v>
      </c>
      <c r="C103" s="60" t="s">
        <v>125</v>
      </c>
      <c r="D103" s="64">
        <v>0</v>
      </c>
      <c r="E103" s="64">
        <v>0</v>
      </c>
      <c r="F103" s="64">
        <f>0+470</f>
        <v>470</v>
      </c>
      <c r="G103" s="64">
        <f>0+470</f>
        <v>470</v>
      </c>
      <c r="H103" s="41" t="s">
        <v>5</v>
      </c>
    </row>
    <row r="104" spans="1:8" ht="23.25" customHeight="1">
      <c r="A104" s="120"/>
      <c r="B104" s="40">
        <v>95</v>
      </c>
      <c r="C104" s="85" t="s">
        <v>117</v>
      </c>
      <c r="D104" s="64">
        <v>700</v>
      </c>
      <c r="E104" s="64">
        <v>0</v>
      </c>
      <c r="F104" s="64">
        <v>0</v>
      </c>
      <c r="G104" s="64">
        <v>0</v>
      </c>
      <c r="H104" s="41" t="s">
        <v>73</v>
      </c>
    </row>
    <row r="105" spans="1:8" ht="23.25" customHeight="1">
      <c r="A105" s="120"/>
      <c r="B105" s="40">
        <v>96</v>
      </c>
      <c r="C105" s="85" t="s">
        <v>71</v>
      </c>
      <c r="D105" s="64">
        <v>113</v>
      </c>
      <c r="E105" s="64">
        <v>0</v>
      </c>
      <c r="F105" s="64">
        <v>0</v>
      </c>
      <c r="G105" s="64">
        <v>0</v>
      </c>
      <c r="H105" s="41" t="s">
        <v>72</v>
      </c>
    </row>
    <row r="106" spans="1:8" ht="23.25" customHeight="1">
      <c r="A106" s="120"/>
      <c r="B106" s="40">
        <v>97</v>
      </c>
      <c r="C106" s="85" t="s">
        <v>70</v>
      </c>
      <c r="D106" s="64">
        <v>800</v>
      </c>
      <c r="E106" s="64">
        <v>0</v>
      </c>
      <c r="F106" s="64">
        <v>0</v>
      </c>
      <c r="G106" s="64">
        <v>0</v>
      </c>
      <c r="H106" s="41" t="s">
        <v>72</v>
      </c>
    </row>
    <row r="107" spans="1:8" ht="23.25" customHeight="1">
      <c r="A107" s="120"/>
      <c r="B107" s="40">
        <v>98</v>
      </c>
      <c r="C107" s="60" t="s">
        <v>113</v>
      </c>
      <c r="D107" s="64">
        <v>0</v>
      </c>
      <c r="E107" s="64">
        <v>200</v>
      </c>
      <c r="F107" s="64">
        <v>200</v>
      </c>
      <c r="G107" s="64">
        <v>200</v>
      </c>
      <c r="H107" s="41" t="s">
        <v>5</v>
      </c>
    </row>
    <row r="108" spans="1:8" ht="23.25" customHeight="1">
      <c r="A108" s="120"/>
      <c r="B108" s="40">
        <v>99</v>
      </c>
      <c r="C108" s="60" t="s">
        <v>127</v>
      </c>
      <c r="D108" s="64">
        <v>0</v>
      </c>
      <c r="E108" s="64">
        <v>0</v>
      </c>
      <c r="F108" s="64">
        <v>18</v>
      </c>
      <c r="G108" s="103">
        <f>18+4</f>
        <v>22</v>
      </c>
      <c r="H108" s="41" t="s">
        <v>5</v>
      </c>
    </row>
    <row r="109" spans="1:8" ht="23.25" customHeight="1" thickBot="1">
      <c r="A109" s="121"/>
      <c r="B109" s="40">
        <v>100</v>
      </c>
      <c r="C109" s="60" t="s">
        <v>86</v>
      </c>
      <c r="D109" s="64">
        <v>200</v>
      </c>
      <c r="E109" s="64">
        <v>200</v>
      </c>
      <c r="F109" s="64">
        <v>200</v>
      </c>
      <c r="G109" s="64">
        <v>200</v>
      </c>
      <c r="H109" s="41" t="s">
        <v>78</v>
      </c>
    </row>
    <row r="110" spans="1:13" ht="23.25" customHeight="1" thickBot="1">
      <c r="A110" s="65">
        <v>2020</v>
      </c>
      <c r="B110" s="66">
        <v>101</v>
      </c>
      <c r="C110" s="24" t="s">
        <v>10</v>
      </c>
      <c r="D110" s="67">
        <f>SUM(D8:D109)</f>
        <v>123050</v>
      </c>
      <c r="E110" s="67">
        <f>SUM(E8:E109)</f>
        <v>38399</v>
      </c>
      <c r="F110" s="67">
        <f>SUM(F8:F109)</f>
        <v>37561</v>
      </c>
      <c r="G110" s="67">
        <f>SUM(G8:G109)</f>
        <v>38696</v>
      </c>
      <c r="H110" s="68"/>
      <c r="I110" s="7"/>
      <c r="L110" s="127"/>
      <c r="M110" s="128"/>
    </row>
    <row r="111" spans="1:13" ht="15" customHeight="1">
      <c r="A111" s="26"/>
      <c r="B111" s="15"/>
      <c r="C111" s="52"/>
      <c r="D111" s="54"/>
      <c r="E111" s="54"/>
      <c r="F111" s="54"/>
      <c r="G111" s="53"/>
      <c r="H111" s="55"/>
      <c r="I111" s="7"/>
      <c r="L111" s="14"/>
      <c r="M111" s="2"/>
    </row>
    <row r="112" spans="1:13" ht="15" customHeight="1">
      <c r="A112" s="26"/>
      <c r="B112" s="15"/>
      <c r="C112" s="52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82"/>
      <c r="B113" s="15"/>
      <c r="C113" s="82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86" t="s">
        <v>54</v>
      </c>
      <c r="B114" s="87"/>
      <c r="C114" s="86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52"/>
      <c r="D118" s="54"/>
      <c r="E118" s="54"/>
      <c r="F118" s="54"/>
      <c r="G118" s="53"/>
      <c r="H118" s="55"/>
      <c r="I118" s="7"/>
      <c r="L118" s="14"/>
      <c r="M118" s="2"/>
    </row>
    <row r="119" spans="1:13" ht="15" customHeight="1">
      <c r="A119" s="26"/>
      <c r="B119" s="15"/>
      <c r="C119" s="29">
        <v>44180</v>
      </c>
      <c r="D119" s="18"/>
      <c r="E119" s="18"/>
      <c r="F119" s="18"/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8"/>
      <c r="E120" s="18" t="s">
        <v>88</v>
      </c>
      <c r="F120" s="18"/>
      <c r="G120" s="18"/>
      <c r="H120" s="16"/>
      <c r="I120" s="7"/>
      <c r="L120" s="14"/>
      <c r="M120" s="2"/>
    </row>
    <row r="121" spans="1:13" ht="15" customHeight="1">
      <c r="A121" s="26"/>
      <c r="B121" s="15"/>
      <c r="C121" s="27"/>
      <c r="D121" s="19"/>
      <c r="E121" s="19" t="s">
        <v>89</v>
      </c>
      <c r="F121" s="19"/>
      <c r="G121" s="19"/>
      <c r="H121" s="16"/>
      <c r="I121" s="7"/>
      <c r="L121" s="14"/>
      <c r="M121" s="2"/>
    </row>
    <row r="122" spans="1:13" ht="15" customHeight="1">
      <c r="A122" s="26"/>
      <c r="B122" s="15"/>
      <c r="C122" s="52"/>
      <c r="D122" s="54"/>
      <c r="E122" s="74" t="s">
        <v>90</v>
      </c>
      <c r="F122" s="7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2.75" customHeight="1">
      <c r="A136" s="126" t="s">
        <v>51</v>
      </c>
      <c r="B136" s="126"/>
      <c r="C136" s="126"/>
      <c r="D136" s="126"/>
      <c r="E136" s="126"/>
      <c r="F136" s="126"/>
      <c r="G136" s="126"/>
      <c r="H136" s="126"/>
      <c r="I136" s="7"/>
      <c r="L136" s="14"/>
      <c r="M136" s="2"/>
    </row>
    <row r="137" spans="1:13" ht="12.75" customHeight="1">
      <c r="A137" s="26"/>
      <c r="B137" s="15"/>
      <c r="C137" s="29"/>
      <c r="D137" s="18"/>
      <c r="E137" s="18"/>
      <c r="F137" s="18"/>
      <c r="G137" s="18"/>
      <c r="H137" s="16"/>
      <c r="I137" s="7"/>
      <c r="L137" s="14"/>
      <c r="M137" s="2"/>
    </row>
    <row r="138" spans="1:13" ht="12.75" customHeight="1">
      <c r="A138" s="26"/>
      <c r="B138" s="15"/>
      <c r="C138" s="27"/>
      <c r="D138" s="18"/>
      <c r="E138" s="18"/>
      <c r="F138" s="18"/>
      <c r="G138" s="18"/>
      <c r="H138" s="16"/>
      <c r="I138" s="7"/>
      <c r="L138" s="14"/>
      <c r="M138" s="2"/>
    </row>
    <row r="139" spans="1:13" ht="12.75" customHeight="1">
      <c r="A139" s="26"/>
      <c r="B139" s="15"/>
      <c r="C139" s="27"/>
      <c r="D139" s="19"/>
      <c r="E139" s="19"/>
      <c r="F139" s="19"/>
      <c r="G139" s="19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9"/>
      <c r="E140" s="19"/>
      <c r="F140" s="19"/>
      <c r="G140" s="19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9" ht="12.75">
      <c r="A142" s="16"/>
      <c r="B142" s="16"/>
      <c r="C142" s="28"/>
      <c r="D142" s="16"/>
      <c r="E142" s="16"/>
      <c r="F142" s="16"/>
      <c r="G142" s="16"/>
      <c r="H142" s="16"/>
      <c r="I142" s="18"/>
    </row>
    <row r="143" spans="1:8" ht="12.75">
      <c r="A143" s="17"/>
      <c r="B143" s="17"/>
      <c r="C143" s="22"/>
      <c r="D143" s="17"/>
      <c r="E143" s="17"/>
      <c r="F143" s="17"/>
      <c r="G143" s="17"/>
      <c r="H143" s="17"/>
    </row>
    <row r="144" spans="1:7" ht="12.75">
      <c r="A144" s="1"/>
      <c r="C144" s="1"/>
      <c r="D144" s="7"/>
      <c r="E144" s="7"/>
      <c r="F144" s="7"/>
      <c r="G144" s="7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</sheetData>
  <mergeCells count="12">
    <mergeCell ref="A136:H136"/>
    <mergeCell ref="L110:M110"/>
    <mergeCell ref="A4:A7"/>
    <mergeCell ref="A42:H42"/>
    <mergeCell ref="A85:H85"/>
    <mergeCell ref="A87:A109"/>
    <mergeCell ref="A84:H84"/>
    <mergeCell ref="A1:H1"/>
    <mergeCell ref="A2:H2"/>
    <mergeCell ref="A70:A83"/>
    <mergeCell ref="A8:A40"/>
    <mergeCell ref="A44:A69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2020-12-15T08:56:51Z</cp:lastPrinted>
  <dcterms:created xsi:type="dcterms:W3CDTF">2003-11-10T15:10:02Z</dcterms:created>
  <dcterms:modified xsi:type="dcterms:W3CDTF">2020-12-15T08:56:58Z</dcterms:modified>
  <cp:category/>
  <cp:version/>
  <cp:contentType/>
  <cp:contentStatus/>
</cp:coreProperties>
</file>