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340" windowHeight="6030" activeTab="0"/>
  </bookViews>
  <sheets>
    <sheet name="příjmy" sheetId="1" r:id="rId1"/>
    <sheet name="výdaj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<sst xmlns="http://schemas.openxmlformats.org/spreadsheetml/2006/main" count="100" uniqueCount="90">
  <si>
    <t>školství</t>
  </si>
  <si>
    <t>B. Kapitálové</t>
  </si>
  <si>
    <t>prodej nemovitostí</t>
  </si>
  <si>
    <t>prodej družstevních podílů</t>
  </si>
  <si>
    <t>II. Přijaté dotace</t>
  </si>
  <si>
    <t>státní správa</t>
  </si>
  <si>
    <t>celkem běžné příjmy</t>
  </si>
  <si>
    <t>celkem kapitálové příjmy</t>
  </si>
  <si>
    <t>Příjmy celkem</t>
  </si>
  <si>
    <t xml:space="preserve">celkem běžné dotace </t>
  </si>
  <si>
    <t>celkem kapitálové dotace</t>
  </si>
  <si>
    <t>A.  Běžné</t>
  </si>
  <si>
    <t>v tis. Kč</t>
  </si>
  <si>
    <t>daňové celkem</t>
  </si>
  <si>
    <t>nedaňové celkem</t>
  </si>
  <si>
    <t>1.daňové</t>
  </si>
  <si>
    <t>2.nedaňové</t>
  </si>
  <si>
    <t>1.10 ostatní daňové příjmy</t>
  </si>
  <si>
    <t>1.9   místní poplatky</t>
  </si>
  <si>
    <t>1.8   správní poplatky</t>
  </si>
  <si>
    <t>1.7   daň z nemovitostí</t>
  </si>
  <si>
    <t>1.6   DPH</t>
  </si>
  <si>
    <t>1.5   DP právnických osob - obec</t>
  </si>
  <si>
    <t>1.4   DP právnických osob</t>
  </si>
  <si>
    <t>1.1   DPFO - závislá činnost</t>
  </si>
  <si>
    <t>2.1  školství</t>
  </si>
  <si>
    <t>2.2  kultura a cestovní ruch</t>
  </si>
  <si>
    <t>2.3  místní hospodářství</t>
  </si>
  <si>
    <t>2.4  sankční poplatky</t>
  </si>
  <si>
    <t xml:space="preserve">2.5  ostatní </t>
  </si>
  <si>
    <t>Příjmy běžné</t>
  </si>
  <si>
    <t>Příjmy kapitálové</t>
  </si>
  <si>
    <t>I. Vlastní příjmy</t>
  </si>
  <si>
    <t xml:space="preserve">Výdaje běžné </t>
  </si>
  <si>
    <t>Výdaje kapitálové</t>
  </si>
  <si>
    <t>Výdaje celkem</t>
  </si>
  <si>
    <t>1. Běžné výdaje</t>
  </si>
  <si>
    <t>1.1   Školství</t>
  </si>
  <si>
    <t>1.2   Kultura,sport a cestovní ruch</t>
  </si>
  <si>
    <t>1.4   Hasiči</t>
  </si>
  <si>
    <t>1.5   Městská policie</t>
  </si>
  <si>
    <t>1.6   Dopravní obslužnost</t>
  </si>
  <si>
    <t>1.7   Sociální</t>
  </si>
  <si>
    <t>1.9   MH - domovní správa</t>
  </si>
  <si>
    <t>2. Kapitálové výdaje</t>
  </si>
  <si>
    <t>1. Prostředky minulých let</t>
  </si>
  <si>
    <t>Financování celkem</t>
  </si>
  <si>
    <t xml:space="preserve">Saldo /rozdíl mezi příjmy a výdaji/ </t>
  </si>
  <si>
    <t>I. Příjmy</t>
  </si>
  <si>
    <t>II. Výdaje</t>
  </si>
  <si>
    <t>III. Financování</t>
  </si>
  <si>
    <t>- 1 -</t>
  </si>
  <si>
    <t>prodej majetku, pozemky</t>
  </si>
  <si>
    <t xml:space="preserve">- 2 -     </t>
  </si>
  <si>
    <t xml:space="preserve">1.3   Správa </t>
  </si>
  <si>
    <t xml:space="preserve">2.2   Správa </t>
  </si>
  <si>
    <t>5. Fond skládky</t>
  </si>
  <si>
    <t xml:space="preserve">1.2   DPFO - SVČ </t>
  </si>
  <si>
    <t>1.3   DPFO - z kap. výnosů</t>
  </si>
  <si>
    <t xml:space="preserve">4. Fond rozvoje bydlení </t>
  </si>
  <si>
    <t>sociální dávky, soc. služby</t>
  </si>
  <si>
    <t>3. Fond kotelen</t>
  </si>
  <si>
    <t>6. Půjčka OSBD</t>
  </si>
  <si>
    <t>schválený rozpočet</t>
  </si>
  <si>
    <t>příloha č. 1</t>
  </si>
  <si>
    <t>6. změna rozpočtu</t>
  </si>
  <si>
    <t>2.10  Ostatní</t>
  </si>
  <si>
    <t>2. Fond rezerv</t>
  </si>
  <si>
    <r>
      <t xml:space="preserve">2.1   Školství, kultura, </t>
    </r>
    <r>
      <rPr>
        <sz val="10"/>
        <color indexed="10"/>
        <rFont val="Arial CE"/>
        <family val="2"/>
      </rPr>
      <t>*** (ZŠ)</t>
    </r>
  </si>
  <si>
    <t>Příloha k závěrečnému účtu města Chrastava za rok 2010</t>
  </si>
  <si>
    <t>skutečnost 2010</t>
  </si>
  <si>
    <t>příjmy z prodeje akcií, inv. dary</t>
  </si>
  <si>
    <t>ostatní /ÚP,obce,KÚLK,volby,pov./</t>
  </si>
  <si>
    <t>dotace RTN Terminál, CVA, ÚP</t>
  </si>
  <si>
    <t>dotace Domy velké vody</t>
  </si>
  <si>
    <t>1.8   MH - technická správa, povodně</t>
  </si>
  <si>
    <t>2.3   Nákup pozemků a nemov.</t>
  </si>
  <si>
    <t>2.4   RTN Terminál</t>
  </si>
  <si>
    <t>2.5   Chodníky Pobřežní - II. etapa</t>
  </si>
  <si>
    <t>2.8   Domy velké vody</t>
  </si>
  <si>
    <t>2.9   TJ Spartak</t>
  </si>
  <si>
    <t>2.7   Rekonstrukce MK</t>
  </si>
  <si>
    <t>7. Splátky úvěr VB CZ a.s. - radnice</t>
  </si>
  <si>
    <t>8.Splátky úvěr VB CZ a.s. - refinancování HB, a.s.</t>
  </si>
  <si>
    <t>9. Splátky úvěr VB CZ a.s. - kontokorentní úvěr CVA</t>
  </si>
  <si>
    <r>
      <t>10.SYNER - splátky dodav. úvěru</t>
    </r>
    <r>
      <rPr>
        <sz val="10"/>
        <color indexed="10"/>
        <rFont val="Arial CE"/>
        <family val="2"/>
      </rPr>
      <t>*** (ZŠ)</t>
    </r>
  </si>
  <si>
    <t>12. Splátky úvěr VB CZ a.s. - RTN Termnál</t>
  </si>
  <si>
    <t>2.6   Chodník Střelecký vrch + park.</t>
  </si>
  <si>
    <t>11. Přijatý úvěr VB CZ a.s. - RTN Terminál, CVA</t>
  </si>
  <si>
    <t>Chrastava 10.6.2011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</si>
</sst>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48"/>
      <name val="Arial CE"/>
      <family val="2"/>
    </font>
    <font>
      <b/>
      <sz val="12"/>
      <color indexed="48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10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 horizontal="left"/>
    </xf>
    <xf numFmtId="0" fontId="7" fillId="0" borderId="6" xfId="0" applyFont="1" applyBorder="1" applyAlignment="1">
      <alignment/>
    </xf>
    <xf numFmtId="0" fontId="0" fillId="0" borderId="8" xfId="0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8" fillId="2" borderId="14" xfId="0" applyFont="1" applyFill="1" applyBorder="1" applyAlignment="1">
      <alignment/>
    </xf>
    <xf numFmtId="0" fontId="9" fillId="2" borderId="15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0" fillId="2" borderId="21" xfId="0" applyFill="1" applyBorder="1" applyAlignment="1">
      <alignment/>
    </xf>
    <xf numFmtId="0" fontId="1" fillId="2" borderId="22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3" fillId="2" borderId="15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0" borderId="24" xfId="0" applyBorder="1" applyAlignment="1">
      <alignment/>
    </xf>
    <xf numFmtId="0" fontId="6" fillId="2" borderId="25" xfId="0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6" fillId="2" borderId="27" xfId="0" applyFont="1" applyFill="1" applyBorder="1" applyAlignment="1">
      <alignment/>
    </xf>
    <xf numFmtId="0" fontId="6" fillId="3" borderId="0" xfId="0" applyFont="1" applyFill="1" applyAlignment="1">
      <alignment/>
    </xf>
    <xf numFmtId="0" fontId="1" fillId="2" borderId="23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1" xfId="0" applyNumberFormat="1" applyBorder="1" applyAlignment="1">
      <alignment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/>
    </xf>
    <xf numFmtId="0" fontId="10" fillId="0" borderId="24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 horizontal="center" wrapText="1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 horizontal="center" wrapText="1"/>
    </xf>
    <xf numFmtId="0" fontId="0" fillId="0" borderId="6" xfId="0" applyFont="1" applyBorder="1" applyAlignment="1">
      <alignment/>
    </xf>
    <xf numFmtId="0" fontId="6" fillId="2" borderId="2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6" fillId="2" borderId="18" xfId="0" applyFont="1" applyFill="1" applyBorder="1" applyAlignment="1">
      <alignment/>
    </xf>
    <xf numFmtId="0" fontId="0" fillId="2" borderId="19" xfId="0" applyFill="1" applyBorder="1" applyAlignment="1">
      <alignment/>
    </xf>
    <xf numFmtId="0" fontId="1" fillId="2" borderId="28" xfId="0" applyFont="1" applyFill="1" applyBorder="1" applyAlignment="1">
      <alignment/>
    </xf>
    <xf numFmtId="0" fontId="0" fillId="2" borderId="29" xfId="0" applyFill="1" applyBorder="1" applyAlignment="1">
      <alignment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18" xfId="0" applyBorder="1" applyAlignment="1">
      <alignment/>
    </xf>
    <xf numFmtId="0" fontId="0" fillId="0" borderId="32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6">
      <selection activeCell="F11" sqref="F11"/>
    </sheetView>
  </sheetViews>
  <sheetFormatPr defaultColWidth="9.00390625" defaultRowHeight="12.75"/>
  <cols>
    <col min="1" max="1" width="20.875" style="0" customWidth="1"/>
    <col min="2" max="2" width="11.625" style="0" customWidth="1"/>
    <col min="3" max="3" width="28.875" style="0" customWidth="1"/>
    <col min="4" max="4" width="12.25390625" style="0" customWidth="1"/>
    <col min="5" max="6" width="13.125" style="0" customWidth="1"/>
  </cols>
  <sheetData>
    <row r="1" spans="1:6" ht="26.25" customHeight="1">
      <c r="A1" s="82" t="s">
        <v>69</v>
      </c>
      <c r="B1" s="83"/>
      <c r="C1" s="83"/>
      <c r="D1" s="77"/>
      <c r="E1" s="77"/>
      <c r="F1" s="77"/>
    </row>
    <row r="2" spans="1:6" ht="20.25">
      <c r="A2" s="49"/>
      <c r="B2" s="49"/>
      <c r="C2" s="49"/>
      <c r="D2" s="84" t="s">
        <v>64</v>
      </c>
      <c r="E2" s="84"/>
      <c r="F2" s="77"/>
    </row>
    <row r="3" spans="1:6" ht="20.25">
      <c r="A3" s="85" t="s">
        <v>48</v>
      </c>
      <c r="B3" s="77"/>
      <c r="C3" s="77"/>
      <c r="D3" s="77"/>
      <c r="E3" s="77"/>
      <c r="F3" s="77"/>
    </row>
    <row r="4" spans="1:6" ht="27">
      <c r="A4" s="3"/>
      <c r="B4" s="3"/>
      <c r="C4" s="3"/>
      <c r="D4" s="63" t="s">
        <v>63</v>
      </c>
      <c r="E4" s="72" t="s">
        <v>65</v>
      </c>
      <c r="F4" s="72" t="s">
        <v>70</v>
      </c>
    </row>
    <row r="5" spans="4:6" ht="13.5" thickBot="1">
      <c r="D5" s="56" t="s">
        <v>12</v>
      </c>
      <c r="E5" s="56" t="s">
        <v>12</v>
      </c>
      <c r="F5" s="56" t="s">
        <v>12</v>
      </c>
    </row>
    <row r="6" spans="1:6" ht="18" customHeight="1">
      <c r="A6" s="32" t="s">
        <v>32</v>
      </c>
      <c r="B6" s="33"/>
      <c r="C6" s="33"/>
      <c r="D6" s="34">
        <f>D24+D29</f>
        <v>67022</v>
      </c>
      <c r="E6" s="34">
        <f>E24+E29</f>
        <v>80033</v>
      </c>
      <c r="F6" s="34">
        <f>F24+F29</f>
        <v>80897</v>
      </c>
    </row>
    <row r="7" spans="1:6" ht="18" customHeight="1">
      <c r="A7" s="8" t="s">
        <v>11</v>
      </c>
      <c r="B7" s="2" t="s">
        <v>15</v>
      </c>
      <c r="C7" s="1" t="s">
        <v>24</v>
      </c>
      <c r="D7" s="9">
        <v>10000</v>
      </c>
      <c r="E7" s="9">
        <v>10000</v>
      </c>
      <c r="F7" s="9">
        <v>9599</v>
      </c>
    </row>
    <row r="8" spans="1:6" ht="18" customHeight="1">
      <c r="A8" s="10"/>
      <c r="B8" s="1"/>
      <c r="C8" s="1" t="s">
        <v>57</v>
      </c>
      <c r="D8" s="9">
        <v>1300</v>
      </c>
      <c r="E8" s="9">
        <v>1300</v>
      </c>
      <c r="F8" s="9">
        <v>409</v>
      </c>
    </row>
    <row r="9" spans="1:6" ht="18" customHeight="1">
      <c r="A9" s="10"/>
      <c r="B9" s="1"/>
      <c r="C9" s="1" t="s">
        <v>58</v>
      </c>
      <c r="D9" s="9">
        <v>800</v>
      </c>
      <c r="E9" s="9">
        <v>800</v>
      </c>
      <c r="F9" s="9">
        <v>796</v>
      </c>
    </row>
    <row r="10" spans="1:6" ht="18" customHeight="1">
      <c r="A10" s="10"/>
      <c r="B10" s="1"/>
      <c r="C10" s="1" t="s">
        <v>23</v>
      </c>
      <c r="D10" s="9">
        <v>11000</v>
      </c>
      <c r="E10" s="9">
        <v>11000</v>
      </c>
      <c r="F10" s="9">
        <v>9697</v>
      </c>
    </row>
    <row r="11" spans="1:6" ht="18" customHeight="1">
      <c r="A11" s="10"/>
      <c r="B11" s="1"/>
      <c r="C11" s="1" t="s">
        <v>22</v>
      </c>
      <c r="D11" s="9">
        <v>3000</v>
      </c>
      <c r="E11" s="9">
        <v>2366</v>
      </c>
      <c r="F11" s="9">
        <v>2366</v>
      </c>
    </row>
    <row r="12" spans="1:6" ht="18" customHeight="1">
      <c r="A12" s="10"/>
      <c r="B12" s="1"/>
      <c r="C12" s="1" t="s">
        <v>21</v>
      </c>
      <c r="D12" s="9">
        <v>19500</v>
      </c>
      <c r="E12" s="9">
        <v>19500</v>
      </c>
      <c r="F12" s="9">
        <v>20925</v>
      </c>
    </row>
    <row r="13" spans="1:6" ht="18" customHeight="1">
      <c r="A13" s="10"/>
      <c r="B13" s="1"/>
      <c r="C13" s="1" t="s">
        <v>20</v>
      </c>
      <c r="D13" s="9">
        <v>3000</v>
      </c>
      <c r="E13" s="9">
        <v>3000</v>
      </c>
      <c r="F13" s="9">
        <v>3425</v>
      </c>
    </row>
    <row r="14" spans="1:6" ht="18" customHeight="1">
      <c r="A14" s="10"/>
      <c r="B14" s="1"/>
      <c r="C14" s="1" t="s">
        <v>19</v>
      </c>
      <c r="D14" s="9">
        <v>220</v>
      </c>
      <c r="E14" s="9">
        <v>220</v>
      </c>
      <c r="F14" s="9">
        <v>328</v>
      </c>
    </row>
    <row r="15" spans="1:6" ht="18" customHeight="1">
      <c r="A15" s="10"/>
      <c r="B15" s="1"/>
      <c r="C15" s="1" t="s">
        <v>18</v>
      </c>
      <c r="D15" s="9">
        <v>3466</v>
      </c>
      <c r="E15" s="9">
        <v>3526</v>
      </c>
      <c r="F15" s="9">
        <v>3889</v>
      </c>
    </row>
    <row r="16" spans="1:6" ht="18" customHeight="1">
      <c r="A16" s="10"/>
      <c r="B16" s="1"/>
      <c r="C16" s="1" t="s">
        <v>17</v>
      </c>
      <c r="D16" s="9">
        <v>100</v>
      </c>
      <c r="E16" s="9">
        <v>357</v>
      </c>
      <c r="F16" s="9">
        <v>357</v>
      </c>
    </row>
    <row r="17" spans="1:6" ht="18" customHeight="1">
      <c r="A17" s="10"/>
      <c r="B17" s="1"/>
      <c r="C17" s="2" t="s">
        <v>13</v>
      </c>
      <c r="D17" s="11">
        <f>SUM(D7:D16)</f>
        <v>52386</v>
      </c>
      <c r="E17" s="11">
        <f>SUM(E7:E16)</f>
        <v>52069</v>
      </c>
      <c r="F17" s="11">
        <f>SUM(F7:F16)</f>
        <v>51791</v>
      </c>
    </row>
    <row r="18" spans="1:6" ht="18" customHeight="1">
      <c r="A18" s="10"/>
      <c r="B18" s="2" t="s">
        <v>16</v>
      </c>
      <c r="C18" s="1" t="s">
        <v>25</v>
      </c>
      <c r="D18" s="9">
        <v>1712</v>
      </c>
      <c r="E18" s="9">
        <v>2121</v>
      </c>
      <c r="F18" s="9">
        <v>2111</v>
      </c>
    </row>
    <row r="19" spans="1:6" ht="18" customHeight="1">
      <c r="A19" s="10"/>
      <c r="B19" s="1"/>
      <c r="C19" s="1" t="s">
        <v>26</v>
      </c>
      <c r="D19" s="9">
        <v>745</v>
      </c>
      <c r="E19" s="9">
        <v>752</v>
      </c>
      <c r="F19" s="9">
        <v>976</v>
      </c>
    </row>
    <row r="20" spans="1:6" ht="18" customHeight="1">
      <c r="A20" s="10"/>
      <c r="B20" s="51"/>
      <c r="C20" s="1" t="s">
        <v>27</v>
      </c>
      <c r="D20" s="9">
        <v>11046</v>
      </c>
      <c r="E20" s="9">
        <v>11046</v>
      </c>
      <c r="F20" s="9">
        <v>11591</v>
      </c>
    </row>
    <row r="21" spans="1:6" ht="18" customHeight="1">
      <c r="A21" s="10"/>
      <c r="B21" s="1"/>
      <c r="C21" s="1" t="s">
        <v>28</v>
      </c>
      <c r="D21" s="9">
        <v>60</v>
      </c>
      <c r="E21" s="9">
        <v>103</v>
      </c>
      <c r="F21" s="9">
        <v>122</v>
      </c>
    </row>
    <row r="22" spans="1:6" ht="18" customHeight="1">
      <c r="A22" s="10"/>
      <c r="B22" s="1"/>
      <c r="C22" s="1" t="s">
        <v>29</v>
      </c>
      <c r="D22" s="9">
        <f>572+1</f>
        <v>573</v>
      </c>
      <c r="E22" s="9">
        <v>9983</v>
      </c>
      <c r="F22" s="9">
        <f>10652-580+48</f>
        <v>10120</v>
      </c>
    </row>
    <row r="23" spans="1:6" ht="18" customHeight="1">
      <c r="A23" s="10"/>
      <c r="B23" s="1"/>
      <c r="C23" s="2" t="s">
        <v>14</v>
      </c>
      <c r="D23" s="11">
        <f>SUM(D18:D22)</f>
        <v>14136</v>
      </c>
      <c r="E23" s="11">
        <f>SUM(E18:E22)</f>
        <v>24005</v>
      </c>
      <c r="F23" s="11">
        <f>SUM(F18:F22)</f>
        <v>24920</v>
      </c>
    </row>
    <row r="24" spans="1:6" ht="18" customHeight="1">
      <c r="A24" s="12"/>
      <c r="B24" s="1"/>
      <c r="C24" s="4" t="s">
        <v>6</v>
      </c>
      <c r="D24" s="13">
        <f>D17+D23</f>
        <v>66522</v>
      </c>
      <c r="E24" s="13">
        <f>E17+E23</f>
        <v>76074</v>
      </c>
      <c r="F24" s="13">
        <f>F17+F23</f>
        <v>76711</v>
      </c>
    </row>
    <row r="25" spans="1:6" ht="18" customHeight="1">
      <c r="A25" s="14" t="s">
        <v>1</v>
      </c>
      <c r="B25" s="5"/>
      <c r="C25" s="1" t="s">
        <v>2</v>
      </c>
      <c r="D25" s="9">
        <v>0</v>
      </c>
      <c r="E25" s="9">
        <v>0</v>
      </c>
      <c r="F25" s="9">
        <v>0</v>
      </c>
    </row>
    <row r="26" spans="1:6" ht="18" customHeight="1">
      <c r="A26" s="15"/>
      <c r="B26" s="6"/>
      <c r="C26" s="1" t="s">
        <v>52</v>
      </c>
      <c r="D26" s="9">
        <v>300</v>
      </c>
      <c r="E26" s="9">
        <v>1130</v>
      </c>
      <c r="F26" s="9">
        <v>1362</v>
      </c>
    </row>
    <row r="27" spans="1:6" ht="18" customHeight="1">
      <c r="A27" s="15"/>
      <c r="B27" s="52"/>
      <c r="C27" s="1" t="s">
        <v>3</v>
      </c>
      <c r="D27" s="9">
        <v>200</v>
      </c>
      <c r="E27" s="9">
        <v>1490</v>
      </c>
      <c r="F27" s="9">
        <v>1485</v>
      </c>
    </row>
    <row r="28" spans="1:6" ht="18" customHeight="1">
      <c r="A28" s="15"/>
      <c r="B28" s="52"/>
      <c r="C28" s="1" t="s">
        <v>71</v>
      </c>
      <c r="D28" s="9">
        <v>0</v>
      </c>
      <c r="E28" s="9">
        <f>759+580</f>
        <v>1339</v>
      </c>
      <c r="F28" s="9">
        <v>1339</v>
      </c>
    </row>
    <row r="29" spans="1:6" ht="18" customHeight="1">
      <c r="A29" s="16"/>
      <c r="B29" s="7"/>
      <c r="C29" s="4" t="s">
        <v>7</v>
      </c>
      <c r="D29" s="13">
        <f>SUM(D25:D28)</f>
        <v>500</v>
      </c>
      <c r="E29" s="13">
        <f>SUM(E25:E28)</f>
        <v>3959</v>
      </c>
      <c r="F29" s="13">
        <f>SUM(F25:F28)</f>
        <v>4186</v>
      </c>
    </row>
    <row r="30" spans="1:6" ht="18" customHeight="1">
      <c r="A30" s="80" t="s">
        <v>4</v>
      </c>
      <c r="B30" s="81"/>
      <c r="C30" s="35"/>
      <c r="D30" s="31">
        <f>D35+D38</f>
        <v>55564</v>
      </c>
      <c r="E30" s="31">
        <f>E35+E38</f>
        <v>96141</v>
      </c>
      <c r="F30" s="31">
        <f>F35+F38</f>
        <v>95141</v>
      </c>
    </row>
    <row r="31" spans="1:6" ht="18" customHeight="1">
      <c r="A31" s="14" t="s">
        <v>11</v>
      </c>
      <c r="B31" s="5"/>
      <c r="C31" s="1" t="s">
        <v>60</v>
      </c>
      <c r="D31" s="9">
        <v>4400</v>
      </c>
      <c r="E31" s="9">
        <v>21995.5</v>
      </c>
      <c r="F31" s="68">
        <v>20996</v>
      </c>
    </row>
    <row r="32" spans="1:6" ht="18" customHeight="1">
      <c r="A32" s="15"/>
      <c r="B32" s="6"/>
      <c r="C32" s="1" t="s">
        <v>5</v>
      </c>
      <c r="D32" s="9">
        <v>5492</v>
      </c>
      <c r="E32" s="9">
        <v>5492</v>
      </c>
      <c r="F32" s="68">
        <v>5492</v>
      </c>
    </row>
    <row r="33" spans="1:6" ht="18" customHeight="1">
      <c r="A33" s="15"/>
      <c r="B33" s="6"/>
      <c r="C33" s="1" t="s">
        <v>0</v>
      </c>
      <c r="D33" s="9">
        <v>1090</v>
      </c>
      <c r="E33" s="9">
        <v>1090</v>
      </c>
      <c r="F33" s="68">
        <v>1090</v>
      </c>
    </row>
    <row r="34" spans="1:6" ht="18" customHeight="1">
      <c r="A34" s="15"/>
      <c r="B34" s="6"/>
      <c r="C34" s="1" t="s">
        <v>72</v>
      </c>
      <c r="D34" s="9">
        <f>1100+730+1950</f>
        <v>3780</v>
      </c>
      <c r="E34" s="9">
        <f>290+2275+4253+682+2921+23+385+28109.5+2211</f>
        <v>41149.5</v>
      </c>
      <c r="F34" s="9">
        <f>37548+3602</f>
        <v>41150</v>
      </c>
    </row>
    <row r="35" spans="1:6" ht="18" customHeight="1">
      <c r="A35" s="16"/>
      <c r="B35" s="7"/>
      <c r="C35" s="4" t="s">
        <v>9</v>
      </c>
      <c r="D35" s="13">
        <f>SUM(D31:D34)</f>
        <v>14762</v>
      </c>
      <c r="E35" s="13">
        <f>SUM(E31:E34)</f>
        <v>69727</v>
      </c>
      <c r="F35" s="13">
        <f>SUM(F31:F34)</f>
        <v>68728</v>
      </c>
    </row>
    <row r="36" spans="1:6" ht="18" customHeight="1">
      <c r="A36" s="14" t="s">
        <v>1</v>
      </c>
      <c r="B36" s="5"/>
      <c r="C36" s="1" t="s">
        <v>73</v>
      </c>
      <c r="D36" s="9">
        <v>40802</v>
      </c>
      <c r="E36" s="9">
        <f>19178-27</f>
        <v>19151</v>
      </c>
      <c r="F36" s="9">
        <v>19150</v>
      </c>
    </row>
    <row r="37" spans="1:6" ht="18" customHeight="1">
      <c r="A37" s="15"/>
      <c r="B37" s="6"/>
      <c r="C37" s="1" t="s">
        <v>74</v>
      </c>
      <c r="D37" s="9">
        <v>0</v>
      </c>
      <c r="E37" s="9">
        <v>7263</v>
      </c>
      <c r="F37" s="9">
        <v>7263</v>
      </c>
    </row>
    <row r="38" spans="1:6" ht="18" customHeight="1" thickBot="1">
      <c r="A38" s="15"/>
      <c r="B38" s="6"/>
      <c r="C38" s="17" t="s">
        <v>10</v>
      </c>
      <c r="D38" s="18">
        <f>SUM(D36:D37)</f>
        <v>40802</v>
      </c>
      <c r="E38" s="18">
        <f>SUM(E36:E37)</f>
        <v>26414</v>
      </c>
      <c r="F38" s="18">
        <f>SUM(F36:F37)</f>
        <v>26413</v>
      </c>
    </row>
    <row r="39" spans="1:6" ht="18" customHeight="1">
      <c r="A39" s="36" t="s">
        <v>30</v>
      </c>
      <c r="B39" s="37"/>
      <c r="C39" s="38"/>
      <c r="D39" s="21">
        <f>D24+D35</f>
        <v>81284</v>
      </c>
      <c r="E39" s="21">
        <f>E24+E35</f>
        <v>145801</v>
      </c>
      <c r="F39" s="21">
        <f>F24+F35</f>
        <v>145439</v>
      </c>
    </row>
    <row r="40" spans="1:6" ht="18" customHeight="1">
      <c r="A40" s="39" t="s">
        <v>31</v>
      </c>
      <c r="B40" s="40"/>
      <c r="C40" s="41"/>
      <c r="D40" s="24">
        <f>D29+D38</f>
        <v>41302</v>
      </c>
      <c r="E40" s="24">
        <f>E29+E38</f>
        <v>30373</v>
      </c>
      <c r="F40" s="24">
        <f>F29+F38</f>
        <v>30599</v>
      </c>
    </row>
    <row r="41" spans="1:6" ht="21" thickBot="1">
      <c r="A41" s="78" t="s">
        <v>8</v>
      </c>
      <c r="B41" s="79"/>
      <c r="C41" s="26"/>
      <c r="D41" s="27">
        <f>D6+D30</f>
        <v>122586</v>
      </c>
      <c r="E41" s="69">
        <f>E6+E30</f>
        <v>176174</v>
      </c>
      <c r="F41" s="69">
        <f>F6+F30</f>
        <v>176038</v>
      </c>
    </row>
    <row r="42" spans="1:6" ht="12.75">
      <c r="A42" s="53"/>
      <c r="B42" s="54"/>
      <c r="C42" s="54"/>
      <c r="D42" s="54"/>
      <c r="E42" s="54"/>
      <c r="F42" s="54"/>
    </row>
    <row r="43" spans="1:6" ht="12.75">
      <c r="A43" s="76" t="s">
        <v>51</v>
      </c>
      <c r="B43" s="77"/>
      <c r="C43" s="77"/>
      <c r="D43" s="77"/>
      <c r="E43" s="77"/>
      <c r="F43" s="77"/>
    </row>
    <row r="44" spans="1:6" ht="12.75">
      <c r="A44" s="53"/>
      <c r="B44" s="54"/>
      <c r="C44" s="54"/>
      <c r="D44" s="54"/>
      <c r="E44" s="54"/>
      <c r="F44" s="54"/>
    </row>
  </sheetData>
  <mergeCells count="6">
    <mergeCell ref="A43:F43"/>
    <mergeCell ref="A41:B41"/>
    <mergeCell ref="A30:B30"/>
    <mergeCell ref="A1:F1"/>
    <mergeCell ref="D2:F2"/>
    <mergeCell ref="A3:F3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32">
      <selection activeCell="C67" sqref="C67"/>
    </sheetView>
  </sheetViews>
  <sheetFormatPr defaultColWidth="9.00390625" defaultRowHeight="12.75"/>
  <cols>
    <col min="1" max="1" width="24.625" style="0" customWidth="1"/>
    <col min="2" max="2" width="32.75390625" style="0" customWidth="1"/>
    <col min="3" max="3" width="13.625" style="0" customWidth="1"/>
    <col min="4" max="5" width="14.875" style="0" customWidth="1"/>
  </cols>
  <sheetData>
    <row r="1" spans="1:5" ht="18.75" customHeight="1">
      <c r="A1" s="85" t="s">
        <v>49</v>
      </c>
      <c r="B1" s="77"/>
      <c r="C1" s="77"/>
      <c r="D1" s="77"/>
      <c r="E1" s="77"/>
    </row>
    <row r="2" spans="1:5" ht="26.25" customHeight="1">
      <c r="A2" s="3"/>
      <c r="B2" s="3"/>
      <c r="C2" s="67" t="s">
        <v>63</v>
      </c>
      <c r="D2" s="73" t="s">
        <v>65</v>
      </c>
      <c r="E2" s="67" t="s">
        <v>70</v>
      </c>
    </row>
    <row r="3" spans="3:5" ht="13.5" thickBot="1">
      <c r="C3" s="56" t="s">
        <v>12</v>
      </c>
      <c r="D3" s="56" t="s">
        <v>12</v>
      </c>
      <c r="E3" s="56" t="s">
        <v>12</v>
      </c>
    </row>
    <row r="4" spans="1:5" ht="18" customHeight="1">
      <c r="A4" s="47" t="s">
        <v>36</v>
      </c>
      <c r="B4" s="28"/>
      <c r="C4" s="29">
        <f>C5+C6+C7+C8+C9+C10+C11+C12+C13</f>
        <v>84328</v>
      </c>
      <c r="D4" s="29">
        <f>D5+D6+D7+D8+D9+D10+D11+D12+D13</f>
        <v>139495</v>
      </c>
      <c r="E4" s="29">
        <f>E5+E6+E7+E8+E9+E10+E11+E12+E13</f>
        <v>136292</v>
      </c>
    </row>
    <row r="5" spans="1:5" ht="18" customHeight="1">
      <c r="A5" s="57"/>
      <c r="B5" s="1" t="s">
        <v>37</v>
      </c>
      <c r="C5" s="9">
        <v>8697</v>
      </c>
      <c r="D5" s="9">
        <v>10141</v>
      </c>
      <c r="E5" s="68">
        <v>10147</v>
      </c>
    </row>
    <row r="6" spans="1:5" ht="18" customHeight="1">
      <c r="A6" s="57"/>
      <c r="B6" s="1" t="s">
        <v>38</v>
      </c>
      <c r="C6" s="9">
        <v>10616</v>
      </c>
      <c r="D6" s="9">
        <v>10906</v>
      </c>
      <c r="E6" s="68">
        <v>9519</v>
      </c>
    </row>
    <row r="7" spans="1:5" ht="18" customHeight="1">
      <c r="A7" s="57"/>
      <c r="B7" s="1" t="s">
        <v>54</v>
      </c>
      <c r="C7" s="9">
        <v>24175</v>
      </c>
      <c r="D7" s="9">
        <v>23338.5</v>
      </c>
      <c r="E7" s="68">
        <f>22858-129+47</f>
        <v>22776</v>
      </c>
    </row>
    <row r="8" spans="1:5" ht="18" customHeight="1">
      <c r="A8" s="57"/>
      <c r="B8" s="1" t="s">
        <v>39</v>
      </c>
      <c r="C8" s="9">
        <v>375</v>
      </c>
      <c r="D8" s="9">
        <v>405.5</v>
      </c>
      <c r="E8" s="68">
        <v>398</v>
      </c>
    </row>
    <row r="9" spans="1:5" ht="18" customHeight="1">
      <c r="A9" s="57"/>
      <c r="B9" s="1" t="s">
        <v>40</v>
      </c>
      <c r="C9" s="9">
        <v>2320</v>
      </c>
      <c r="D9" s="9">
        <v>2320</v>
      </c>
      <c r="E9" s="68">
        <v>2196</v>
      </c>
    </row>
    <row r="10" spans="1:5" ht="18" customHeight="1">
      <c r="A10" s="57"/>
      <c r="B10" s="1" t="s">
        <v>41</v>
      </c>
      <c r="C10" s="9">
        <v>549</v>
      </c>
      <c r="D10" s="9">
        <v>549</v>
      </c>
      <c r="E10" s="68">
        <v>549</v>
      </c>
    </row>
    <row r="11" spans="1:5" ht="18" customHeight="1">
      <c r="A11" s="57"/>
      <c r="B11" s="1" t="s">
        <v>42</v>
      </c>
      <c r="C11" s="9">
        <v>5971</v>
      </c>
      <c r="D11" s="9">
        <v>23061</v>
      </c>
      <c r="E11" s="68">
        <v>20631</v>
      </c>
    </row>
    <row r="12" spans="1:5" ht="18" customHeight="1">
      <c r="A12" s="57"/>
      <c r="B12" s="1" t="s">
        <v>75</v>
      </c>
      <c r="C12" s="9">
        <f>21232+300</f>
        <v>21532</v>
      </c>
      <c r="D12" s="9">
        <f>20357+300+37224</f>
        <v>57881</v>
      </c>
      <c r="E12" s="68">
        <f>306+292+1712+49+358+63+2000+262+60+9136+208+15+4886+42+887+39297+440</f>
        <v>60013</v>
      </c>
    </row>
    <row r="13" spans="1:5" ht="18" customHeight="1">
      <c r="A13" s="58"/>
      <c r="B13" s="1" t="s">
        <v>43</v>
      </c>
      <c r="C13" s="9">
        <v>10093</v>
      </c>
      <c r="D13" s="9">
        <v>10893</v>
      </c>
      <c r="E13" s="68">
        <v>10063</v>
      </c>
    </row>
    <row r="14" spans="1:5" ht="18" customHeight="1">
      <c r="A14" s="48" t="s">
        <v>44</v>
      </c>
      <c r="B14" s="30"/>
      <c r="C14" s="31">
        <f>C15+C16+C17+C18+C19+C20+C21+C22+C23+C24</f>
        <v>52405</v>
      </c>
      <c r="D14" s="31">
        <f>D15+D16+D17+D18+D19+D20+D21+D22+D23+D24</f>
        <v>46629</v>
      </c>
      <c r="E14" s="31">
        <f>E15+E16+E17+E18+E19+E20+E21+E22+E23+E24</f>
        <v>26804</v>
      </c>
    </row>
    <row r="15" spans="1:5" ht="18" customHeight="1">
      <c r="A15" s="57"/>
      <c r="B15" s="1" t="s">
        <v>68</v>
      </c>
      <c r="C15" s="9">
        <v>6600</v>
      </c>
      <c r="D15" s="68">
        <f>6100+1531</f>
        <v>7631</v>
      </c>
      <c r="E15" s="68">
        <f>3103</f>
        <v>3103</v>
      </c>
    </row>
    <row r="16" spans="1:5" ht="18" customHeight="1">
      <c r="A16" s="57"/>
      <c r="B16" s="1" t="s">
        <v>55</v>
      </c>
      <c r="C16" s="9">
        <v>285</v>
      </c>
      <c r="D16" s="68">
        <v>285</v>
      </c>
      <c r="E16" s="68">
        <v>309</v>
      </c>
    </row>
    <row r="17" spans="1:5" ht="18" customHeight="1">
      <c r="A17" s="58"/>
      <c r="B17" s="50" t="s">
        <v>76</v>
      </c>
      <c r="C17" s="9">
        <v>6420</v>
      </c>
      <c r="D17" s="68">
        <v>4545</v>
      </c>
      <c r="E17" s="68">
        <v>0</v>
      </c>
    </row>
    <row r="18" spans="1:5" ht="18" customHeight="1">
      <c r="A18" s="58"/>
      <c r="B18" s="55" t="s">
        <v>77</v>
      </c>
      <c r="C18" s="9">
        <v>38600</v>
      </c>
      <c r="D18" s="68">
        <v>21800</v>
      </c>
      <c r="E18" s="68">
        <v>12150</v>
      </c>
    </row>
    <row r="19" spans="1:5" ht="18" customHeight="1">
      <c r="A19" s="58"/>
      <c r="B19" s="55" t="s">
        <v>78</v>
      </c>
      <c r="C19" s="9">
        <v>0</v>
      </c>
      <c r="D19" s="68">
        <v>875</v>
      </c>
      <c r="E19" s="68">
        <v>0</v>
      </c>
    </row>
    <row r="20" spans="1:5" ht="18" customHeight="1">
      <c r="A20" s="57"/>
      <c r="B20" s="1" t="s">
        <v>87</v>
      </c>
      <c r="C20" s="9">
        <v>0</v>
      </c>
      <c r="D20" s="68">
        <v>130</v>
      </c>
      <c r="E20" s="68">
        <v>171</v>
      </c>
    </row>
    <row r="21" spans="1:5" ht="18" customHeight="1">
      <c r="A21" s="57"/>
      <c r="B21" s="1" t="s">
        <v>81</v>
      </c>
      <c r="C21" s="9">
        <v>0</v>
      </c>
      <c r="D21" s="68">
        <v>1000</v>
      </c>
      <c r="E21" s="68">
        <v>1050</v>
      </c>
    </row>
    <row r="22" spans="1:5" ht="18" customHeight="1">
      <c r="A22" s="57"/>
      <c r="B22" s="55" t="s">
        <v>79</v>
      </c>
      <c r="C22" s="9">
        <v>0</v>
      </c>
      <c r="D22" s="68">
        <v>7263</v>
      </c>
      <c r="E22" s="68">
        <v>7350</v>
      </c>
    </row>
    <row r="23" spans="1:5" ht="18" customHeight="1">
      <c r="A23" s="57"/>
      <c r="B23" s="1" t="s">
        <v>80</v>
      </c>
      <c r="C23" s="9">
        <v>0</v>
      </c>
      <c r="D23" s="68">
        <v>1500</v>
      </c>
      <c r="E23" s="68">
        <v>1500</v>
      </c>
    </row>
    <row r="24" spans="1:5" ht="18" customHeight="1" thickBot="1">
      <c r="A24" s="61"/>
      <c r="B24" s="59" t="s">
        <v>66</v>
      </c>
      <c r="C24" s="60">
        <v>500</v>
      </c>
      <c r="D24" s="70">
        <v>1600</v>
      </c>
      <c r="E24" s="70">
        <v>1171</v>
      </c>
    </row>
    <row r="25" spans="1:5" ht="18" customHeight="1">
      <c r="A25" s="19" t="s">
        <v>33</v>
      </c>
      <c r="B25" s="20"/>
      <c r="C25" s="21">
        <f>C4</f>
        <v>84328</v>
      </c>
      <c r="D25" s="21">
        <f>D4</f>
        <v>139495</v>
      </c>
      <c r="E25" s="21">
        <f>E4</f>
        <v>136292</v>
      </c>
    </row>
    <row r="26" spans="1:5" ht="18" customHeight="1">
      <c r="A26" s="22" t="s">
        <v>34</v>
      </c>
      <c r="B26" s="23"/>
      <c r="C26" s="24">
        <f>C14</f>
        <v>52405</v>
      </c>
      <c r="D26" s="24">
        <f>D14</f>
        <v>46629</v>
      </c>
      <c r="E26" s="24">
        <f>E14</f>
        <v>26804</v>
      </c>
    </row>
    <row r="27" spans="1:5" ht="19.5" customHeight="1" thickBot="1">
      <c r="A27" s="25" t="s">
        <v>35</v>
      </c>
      <c r="B27" s="26"/>
      <c r="C27" s="27">
        <f>SUM(C25:C26)</f>
        <v>136733</v>
      </c>
      <c r="D27" s="27">
        <f>SUM(D25:D26)</f>
        <v>186124</v>
      </c>
      <c r="E27" s="27">
        <f>SUM(E25:E26)</f>
        <v>163096</v>
      </c>
    </row>
    <row r="28" ht="7.5" customHeight="1" hidden="1"/>
    <row r="29" spans="1:5" ht="21" thickBot="1">
      <c r="A29" s="85" t="s">
        <v>50</v>
      </c>
      <c r="B29" s="77"/>
      <c r="C29" s="77"/>
      <c r="D29" s="77"/>
      <c r="E29" s="77"/>
    </row>
    <row r="30" ht="7.5" customHeight="1" hidden="1" thickBot="1"/>
    <row r="31" spans="1:5" ht="18" customHeight="1">
      <c r="A31" s="88" t="s">
        <v>45</v>
      </c>
      <c r="B31" s="89"/>
      <c r="C31" s="74">
        <v>24512</v>
      </c>
      <c r="D31" s="74">
        <f>20827+1558</f>
        <v>22385</v>
      </c>
      <c r="E31" s="75">
        <f>12741-130</f>
        <v>12611</v>
      </c>
    </row>
    <row r="32" spans="1:5" ht="18" customHeight="1">
      <c r="A32" s="86" t="s">
        <v>67</v>
      </c>
      <c r="B32" s="87"/>
      <c r="C32" s="68">
        <v>-2333</v>
      </c>
      <c r="D32" s="68">
        <v>-9703</v>
      </c>
      <c r="E32" s="71">
        <f>-9698-5901</f>
        <v>-15599</v>
      </c>
    </row>
    <row r="33" spans="1:5" ht="18" customHeight="1">
      <c r="A33" s="86" t="s">
        <v>61</v>
      </c>
      <c r="B33" s="87"/>
      <c r="C33" s="68">
        <v>-44</v>
      </c>
      <c r="D33" s="68">
        <v>-44</v>
      </c>
      <c r="E33" s="71">
        <v>-363</v>
      </c>
    </row>
    <row r="34" spans="1:5" ht="18" customHeight="1">
      <c r="A34" s="86" t="s">
        <v>59</v>
      </c>
      <c r="B34" s="87"/>
      <c r="C34" s="68">
        <v>-206</v>
      </c>
      <c r="D34" s="68">
        <v>-206</v>
      </c>
      <c r="E34" s="71">
        <v>-212</v>
      </c>
    </row>
    <row r="35" spans="1:5" ht="18" customHeight="1">
      <c r="A35" s="86" t="s">
        <v>56</v>
      </c>
      <c r="B35" s="87"/>
      <c r="C35" s="68">
        <v>-230</v>
      </c>
      <c r="D35" s="68">
        <v>-230</v>
      </c>
      <c r="E35" s="71">
        <v>-230</v>
      </c>
    </row>
    <row r="36" spans="1:5" ht="18" customHeight="1">
      <c r="A36" s="86" t="s">
        <v>62</v>
      </c>
      <c r="B36" s="87"/>
      <c r="C36" s="68">
        <v>0</v>
      </c>
      <c r="D36" s="68">
        <v>0</v>
      </c>
      <c r="E36" s="71">
        <v>0</v>
      </c>
    </row>
    <row r="37" spans="1:5" ht="18" customHeight="1">
      <c r="A37" s="86" t="s">
        <v>82</v>
      </c>
      <c r="B37" s="87"/>
      <c r="C37" s="68">
        <v>-3245</v>
      </c>
      <c r="D37" s="68">
        <v>-3245</v>
      </c>
      <c r="E37" s="71">
        <v>-3245</v>
      </c>
    </row>
    <row r="38" spans="1:5" ht="18" customHeight="1">
      <c r="A38" s="42" t="s">
        <v>83</v>
      </c>
      <c r="B38" s="1"/>
      <c r="C38" s="68">
        <v>-1061</v>
      </c>
      <c r="D38" s="68">
        <v>-1061</v>
      </c>
      <c r="E38" s="71">
        <v>-1061</v>
      </c>
    </row>
    <row r="39" spans="1:5" ht="18" customHeight="1">
      <c r="A39" s="86" t="s">
        <v>84</v>
      </c>
      <c r="B39" s="87"/>
      <c r="C39" s="68">
        <v>-10502</v>
      </c>
      <c r="D39" s="68">
        <v>-10502</v>
      </c>
      <c r="E39" s="71">
        <v>-9182</v>
      </c>
    </row>
    <row r="40" spans="1:5" ht="18" customHeight="1">
      <c r="A40" s="86" t="s">
        <v>85</v>
      </c>
      <c r="B40" s="87"/>
      <c r="C40" s="68">
        <v>-1044</v>
      </c>
      <c r="D40" s="68">
        <v>-1044</v>
      </c>
      <c r="E40" s="71">
        <v>0</v>
      </c>
    </row>
    <row r="41" spans="1:5" ht="18" customHeight="1">
      <c r="A41" s="91" t="s">
        <v>88</v>
      </c>
      <c r="B41" s="92"/>
      <c r="C41" s="68">
        <v>38600</v>
      </c>
      <c r="D41" s="68">
        <v>21800</v>
      </c>
      <c r="E41" s="71">
        <f>12328+187</f>
        <v>12515</v>
      </c>
    </row>
    <row r="42" spans="1:5" ht="18" customHeight="1" thickBot="1">
      <c r="A42" s="93" t="s">
        <v>86</v>
      </c>
      <c r="B42" s="94"/>
      <c r="C42" s="68">
        <v>-30300</v>
      </c>
      <c r="D42" s="68">
        <v>-8200</v>
      </c>
      <c r="E42" s="71">
        <v>-8176</v>
      </c>
    </row>
    <row r="43" spans="1:5" ht="22.5" customHeight="1" thickBot="1">
      <c r="A43" s="43" t="s">
        <v>46</v>
      </c>
      <c r="B43" s="44"/>
      <c r="C43" s="45">
        <f>SUM(C31:C42)</f>
        <v>14147</v>
      </c>
      <c r="D43" s="45">
        <f>SUM(D31:D42)</f>
        <v>9950</v>
      </c>
      <c r="E43" s="45">
        <f>SUM(E31:E42)</f>
        <v>-12942</v>
      </c>
    </row>
    <row r="45" spans="1:5" ht="20.25">
      <c r="A45" s="46" t="s">
        <v>47</v>
      </c>
      <c r="B45" s="46"/>
      <c r="C45" s="46">
        <f>příjmy!D41-výdaje!C27</f>
        <v>-14147</v>
      </c>
      <c r="D45" s="46">
        <f>příjmy!E41-výdaje!D27</f>
        <v>-9950</v>
      </c>
      <c r="E45" s="46">
        <f>příjmy!F41-výdaje!E27</f>
        <v>12942</v>
      </c>
    </row>
    <row r="46" spans="1:5" ht="12.75" customHeight="1">
      <c r="A46" s="66"/>
      <c r="B46" s="64"/>
      <c r="C46" s="64"/>
      <c r="D46" s="64"/>
      <c r="E46" s="64"/>
    </row>
    <row r="47" ht="12.75">
      <c r="A47" s="65"/>
    </row>
    <row r="48" spans="1:3" ht="12.75">
      <c r="A48" s="90"/>
      <c r="B48" s="77"/>
      <c r="C48" s="77"/>
    </row>
    <row r="49" ht="12.75">
      <c r="C49" s="56"/>
    </row>
    <row r="50" spans="1:3" ht="12.75">
      <c r="A50" t="s">
        <v>89</v>
      </c>
      <c r="B50" s="62" t="s">
        <v>53</v>
      </c>
      <c r="C50" s="54"/>
    </row>
    <row r="51" ht="12.75">
      <c r="C51" s="54"/>
    </row>
    <row r="52" ht="12.75">
      <c r="B52" s="53"/>
    </row>
    <row r="53" spans="1:5" ht="12.75">
      <c r="A53" s="53"/>
      <c r="B53" s="53"/>
      <c r="C53" s="53"/>
      <c r="D53" s="53"/>
      <c r="E53" s="53"/>
    </row>
    <row r="54" spans="1:5" ht="12.75">
      <c r="A54" s="53"/>
      <c r="B54" s="54"/>
      <c r="C54" s="54"/>
      <c r="D54" s="54"/>
      <c r="E54" s="54"/>
    </row>
  </sheetData>
  <mergeCells count="14">
    <mergeCell ref="A39:B39"/>
    <mergeCell ref="A40:B40"/>
    <mergeCell ref="A48:C48"/>
    <mergeCell ref="A41:B41"/>
    <mergeCell ref="A42:B42"/>
    <mergeCell ref="A1:E1"/>
    <mergeCell ref="A29:E29"/>
    <mergeCell ref="A37:B37"/>
    <mergeCell ref="A31:B31"/>
    <mergeCell ref="A32:B32"/>
    <mergeCell ref="A36:B36"/>
    <mergeCell ref="A33:B33"/>
    <mergeCell ref="A34:B34"/>
    <mergeCell ref="A35:B35"/>
  </mergeCells>
  <printOptions verticalCentered="1"/>
  <pageMargins left="0.3937007874015748" right="0.1968503937007874" top="0" bottom="0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Kateřina Pokorná</cp:lastModifiedBy>
  <cp:lastPrinted>2011-06-10T07:46:08Z</cp:lastPrinted>
  <dcterms:created xsi:type="dcterms:W3CDTF">2003-01-17T07:23:02Z</dcterms:created>
  <dcterms:modified xsi:type="dcterms:W3CDTF">2011-07-12T09:19:09Z</dcterms:modified>
  <cp:category/>
  <cp:version/>
  <cp:contentType/>
  <cp:contentStatus/>
</cp:coreProperties>
</file>